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bine\Documents\HERDT\01_Autorin\01_EX2016C\Beispieldateien\07 - Investitionsrechnung\"/>
    </mc:Choice>
  </mc:AlternateContent>
  <bookViews>
    <workbookView xWindow="0" yWindow="0" windowWidth="19200" windowHeight="11205" tabRatio="727"/>
  </bookViews>
  <sheets>
    <sheet name="Investitionsanalyse" sheetId="1" r:id="rId1"/>
    <sheet name="stat_Amortisation" sheetId="2" r:id="rId2"/>
    <sheet name="Kapitalwert" sheetId="3" r:id="rId3"/>
    <sheet name="dyn_Amortisation" sheetId="4" r:id="rId4"/>
    <sheet name="Interner_Zinsfuß" sheetId="5" r:id="rId5"/>
  </sheets>
  <calcPr calcId="171027"/>
</workbook>
</file>

<file path=xl/calcChain.xml><?xml version="1.0" encoding="utf-8"?>
<calcChain xmlns="http://schemas.openxmlformats.org/spreadsheetml/2006/main">
  <c r="B8" i="4" l="1"/>
  <c r="B10" i="3"/>
  <c r="B6" i="2" l="1"/>
  <c r="F17" i="1"/>
  <c r="G17" i="1" s="1"/>
  <c r="H17" i="1" s="1"/>
  <c r="I17" i="1" s="1"/>
  <c r="J17" i="1" s="1"/>
  <c r="K17" i="1" s="1"/>
  <c r="B21" i="1" l="1"/>
  <c r="C21" i="1" s="1"/>
  <c r="B18" i="1"/>
  <c r="B16" i="1"/>
  <c r="C16" i="1" s="1"/>
  <c r="D16" i="1" s="1"/>
  <c r="E16" i="1" s="1"/>
  <c r="F16" i="1" s="1"/>
  <c r="G16" i="1" s="1"/>
  <c r="H16" i="1" s="1"/>
  <c r="I16" i="1" s="1"/>
  <c r="J16" i="1" s="1"/>
  <c r="K16" i="1" s="1"/>
  <c r="B15" i="1"/>
  <c r="C15" i="1" s="1"/>
  <c r="C13" i="1"/>
  <c r="D13" i="1"/>
  <c r="E13" i="1"/>
  <c r="F13" i="1"/>
  <c r="G13" i="1"/>
  <c r="H13" i="1"/>
  <c r="I13" i="1"/>
  <c r="J13" i="1"/>
  <c r="K13" i="1"/>
  <c r="D21" i="1" l="1"/>
  <c r="C19" i="1"/>
  <c r="C23" i="1" s="1"/>
  <c r="D15" i="1"/>
  <c r="B19" i="1"/>
  <c r="B23" i="1" s="1"/>
  <c r="B13" i="1"/>
  <c r="C8" i="4" l="1"/>
  <c r="C8" i="3"/>
  <c r="C5" i="2"/>
  <c r="C6" i="2" s="1"/>
  <c r="B24" i="1"/>
  <c r="C24" i="1" s="1"/>
  <c r="D8" i="4"/>
  <c r="D8" i="3"/>
  <c r="D9" i="3" s="1"/>
  <c r="D5" i="2"/>
  <c r="D23" i="1"/>
  <c r="E21" i="1"/>
  <c r="D19" i="1"/>
  <c r="E15" i="1"/>
  <c r="B4" i="5"/>
  <c r="C4" i="5" s="1"/>
  <c r="D4" i="5" s="1"/>
  <c r="E4" i="5" s="1"/>
  <c r="F4" i="5" s="1"/>
  <c r="G4" i="5" s="1"/>
  <c r="H4" i="5" s="1"/>
  <c r="I4" i="5" s="1"/>
  <c r="J4" i="5" s="1"/>
  <c r="K4" i="5" s="1"/>
  <c r="L4" i="5" s="1"/>
  <c r="B7" i="4"/>
  <c r="B7" i="3"/>
  <c r="C7" i="3" s="1"/>
  <c r="D7" i="3" s="1"/>
  <c r="E7" i="3" s="1"/>
  <c r="F7" i="3" s="1"/>
  <c r="G7" i="3" s="1"/>
  <c r="H7" i="3" s="1"/>
  <c r="I7" i="3" s="1"/>
  <c r="J7" i="3" s="1"/>
  <c r="K7" i="3" s="1"/>
  <c r="L7" i="3" s="1"/>
  <c r="B4" i="2"/>
  <c r="C4" i="2" s="1"/>
  <c r="D4" i="2" s="1"/>
  <c r="E4" i="2" s="1"/>
  <c r="F4" i="2" s="1"/>
  <c r="G4" i="2" s="1"/>
  <c r="H4" i="2" s="1"/>
  <c r="I4" i="2" s="1"/>
  <c r="J4" i="2" s="1"/>
  <c r="K4" i="2" s="1"/>
  <c r="L4" i="2" s="1"/>
  <c r="B12" i="1"/>
  <c r="C12" i="1" s="1"/>
  <c r="D12" i="1" s="1"/>
  <c r="E12" i="1" s="1"/>
  <c r="F12" i="1" s="1"/>
  <c r="G12" i="1" s="1"/>
  <c r="H12" i="1" s="1"/>
  <c r="I12" i="1" s="1"/>
  <c r="J12" i="1" s="1"/>
  <c r="K12" i="1" s="1"/>
  <c r="C8" i="2" l="1"/>
  <c r="D6" i="2"/>
  <c r="C9" i="3"/>
  <c r="C10" i="3" s="1"/>
  <c r="D10" i="3" s="1"/>
  <c r="E10" i="3" s="1"/>
  <c r="E8" i="4"/>
  <c r="E9" i="4" s="1"/>
  <c r="E11" i="4" s="1"/>
  <c r="E8" i="3"/>
  <c r="E9" i="3" s="1"/>
  <c r="E5" i="2"/>
  <c r="D24" i="1"/>
  <c r="E24" i="1" s="1"/>
  <c r="F15" i="1"/>
  <c r="E19" i="1"/>
  <c r="C7" i="4"/>
  <c r="D7" i="4" s="1"/>
  <c r="E7" i="4" s="1"/>
  <c r="F7" i="4" s="1"/>
  <c r="G7" i="4" s="1"/>
  <c r="H7" i="4" s="1"/>
  <c r="I7" i="4" s="1"/>
  <c r="J7" i="4" s="1"/>
  <c r="K7" i="4" s="1"/>
  <c r="L7" i="4" s="1"/>
  <c r="F21" i="1"/>
  <c r="E23" i="1"/>
  <c r="D9" i="4"/>
  <c r="D11" i="4" s="1"/>
  <c r="C9" i="4"/>
  <c r="C11" i="4" s="1"/>
  <c r="F8" i="3" l="1"/>
  <c r="F8" i="4"/>
  <c r="F5" i="2"/>
  <c r="D8" i="2"/>
  <c r="E6" i="2"/>
  <c r="G21" i="1"/>
  <c r="G15" i="1"/>
  <c r="F19" i="1"/>
  <c r="F23" i="1" s="1"/>
  <c r="G8" i="4" l="1"/>
  <c r="G8" i="3"/>
  <c r="G9" i="3" s="1"/>
  <c r="G5" i="2"/>
  <c r="F24" i="1"/>
  <c r="G24" i="1" s="1"/>
  <c r="G9" i="4"/>
  <c r="F9" i="4"/>
  <c r="F11" i="4" s="1"/>
  <c r="E8" i="2"/>
  <c r="F6" i="2"/>
  <c r="F9" i="3"/>
  <c r="F10" i="3" s="1"/>
  <c r="G10" i="3" s="1"/>
  <c r="H15" i="1"/>
  <c r="G19" i="1"/>
  <c r="H21" i="1"/>
  <c r="G23" i="1"/>
  <c r="H8" i="4" l="1"/>
  <c r="H8" i="3"/>
  <c r="H5" i="2"/>
  <c r="I21" i="1"/>
  <c r="H23" i="1"/>
  <c r="I15" i="1"/>
  <c r="H19" i="1"/>
  <c r="F8" i="2"/>
  <c r="G6" i="2"/>
  <c r="G11" i="4"/>
  <c r="H9" i="3" l="1"/>
  <c r="H10" i="3" s="1"/>
  <c r="I10" i="3" s="1"/>
  <c r="I8" i="4"/>
  <c r="I9" i="4" s="1"/>
  <c r="I11" i="4" s="1"/>
  <c r="I8" i="3"/>
  <c r="I9" i="3" s="1"/>
  <c r="I5" i="2"/>
  <c r="H9" i="4"/>
  <c r="H11" i="4" s="1"/>
  <c r="H6" i="2"/>
  <c r="G8" i="2"/>
  <c r="J15" i="1"/>
  <c r="I19" i="1"/>
  <c r="I23" i="1" s="1"/>
  <c r="J21" i="1"/>
  <c r="H24" i="1"/>
  <c r="J8" i="3" l="1"/>
  <c r="J9" i="3" s="1"/>
  <c r="J8" i="4"/>
  <c r="J5" i="2"/>
  <c r="I6" i="2"/>
  <c r="H8" i="2"/>
  <c r="J9" i="4"/>
  <c r="J11" i="4" s="1"/>
  <c r="I24" i="1"/>
  <c r="K15" i="1"/>
  <c r="K19" i="1" s="1"/>
  <c r="J19" i="1"/>
  <c r="J23" i="1" s="1"/>
  <c r="J10" i="3"/>
  <c r="K21" i="1"/>
  <c r="K8" i="4" l="1"/>
  <c r="K9" i="4" s="1"/>
  <c r="K11" i="4" s="1"/>
  <c r="K8" i="3"/>
  <c r="K9" i="3" s="1"/>
  <c r="K5" i="2"/>
  <c r="K10" i="3"/>
  <c r="K23" i="1"/>
  <c r="J24" i="1"/>
  <c r="K24" i="1" s="1"/>
  <c r="J6" i="2"/>
  <c r="I8" i="2"/>
  <c r="L8" i="4" l="1"/>
  <c r="L9" i="4" s="1"/>
  <c r="L11" i="4" s="1"/>
  <c r="C12" i="4" s="1"/>
  <c r="L8" i="3"/>
  <c r="L5" i="2"/>
  <c r="K6" i="2"/>
  <c r="J8" i="2"/>
  <c r="L6" i="2" l="1"/>
  <c r="L8" i="2" s="1"/>
  <c r="K8" i="2"/>
  <c r="L9" i="3"/>
  <c r="L10" i="3" s="1"/>
  <c r="C12" i="3"/>
  <c r="C9" i="2" l="1"/>
</calcChain>
</file>

<file path=xl/sharedStrings.xml><?xml version="1.0" encoding="utf-8"?>
<sst xmlns="http://schemas.openxmlformats.org/spreadsheetml/2006/main" count="45" uniqueCount="36">
  <si>
    <t>Investitionsrechnung der Movement GmbH</t>
  </si>
  <si>
    <t>zur Anschaffung einer neuen Fertigungsanlage</t>
  </si>
  <si>
    <t>Projektdaten</t>
  </si>
  <si>
    <t>Investitionsjahr</t>
  </si>
  <si>
    <t>Energiekosten monatlich</t>
  </si>
  <si>
    <t>Anschaffungskosten</t>
  </si>
  <si>
    <t>Instandhaltung/Wartung</t>
  </si>
  <si>
    <t>Nutzungsdauer in Jahren</t>
  </si>
  <si>
    <t>Zusätzl. Instandhaltung ab dem 5. Jahr</t>
  </si>
  <si>
    <t>jährliche Preissteigerung</t>
  </si>
  <si>
    <t>Mitarbeiterschulung einmalig</t>
  </si>
  <si>
    <t>Gesparte Personalkosten</t>
  </si>
  <si>
    <t>Energiekosten</t>
  </si>
  <si>
    <t>Zusätzl. Instandhaltung</t>
  </si>
  <si>
    <t>Mitarbeiterschulung</t>
  </si>
  <si>
    <t>Summe der Ausgaben pro Periode</t>
  </si>
  <si>
    <t>Einsparungen</t>
  </si>
  <si>
    <t>Kapitalrückfluss</t>
  </si>
  <si>
    <t>Saldo Kapitaleinsatz/-rückfluss</t>
  </si>
  <si>
    <t>Statische Amortisationsrechnung</t>
  </si>
  <si>
    <t>Amortisationsjahr</t>
  </si>
  <si>
    <t>Amortisationsdauer</t>
  </si>
  <si>
    <t>Jahre</t>
  </si>
  <si>
    <t>Berechnung des Kapitalwertes</t>
  </si>
  <si>
    <t>Kopfdaten</t>
  </si>
  <si>
    <t>Kapitalzinsfuß</t>
  </si>
  <si>
    <t>abgezinster Kapitalrückfluss</t>
  </si>
  <si>
    <t>Kumuliert</t>
  </si>
  <si>
    <t>Kapitalwert (Funktion NBW)</t>
  </si>
  <si>
    <t>Dynamische Amortisationsrechnung</t>
  </si>
  <si>
    <t>Kapitalwertberechnung</t>
  </si>
  <si>
    <t>Berechnung des internen Zinsfußes</t>
  </si>
  <si>
    <t>Kapitaleinsatz/-rückfluss</t>
  </si>
  <si>
    <t>Interner Zinsfuß</t>
  </si>
  <si>
    <t>Abschreibung 
(zur Information)</t>
  </si>
  <si>
    <t>Saldo Kapitaleinsatz/
-rückfluss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</si>
</sst>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€&quot;* #,##0.00_);_(&quot;€&quot;* \(#,##0.00\);_(&quot;€&quot;* &quot;-&quot;??_);_(@_)"/>
    <numFmt numFmtId="165" formatCode="#,##0.00\ [$€-1];\-#,##0.00\ [$€-1]"/>
  </numFmts>
  <fonts count="10" x14ac:knownFonts="1">
    <font>
      <sz val="10"/>
      <name val="Arial"/>
      <family val="2"/>
    </font>
    <font>
      <sz val="10"/>
      <name val="Arial"/>
      <family val="2"/>
    </font>
    <font>
      <b/>
      <sz val="12"/>
      <name val="Calibri"/>
      <family val="2"/>
    </font>
    <font>
      <sz val="12"/>
      <name val="Calibri"/>
      <family val="2"/>
    </font>
    <font>
      <sz val="9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i/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4" fillId="0" borderId="0" xfId="0" applyFont="1" applyAlignment="1">
      <alignment vertical="top"/>
    </xf>
    <xf numFmtId="0" fontId="5" fillId="0" borderId="0" xfId="0" applyFont="1" applyFill="1" applyAlignment="1">
      <alignment vertical="top"/>
    </xf>
    <xf numFmtId="0" fontId="5" fillId="0" borderId="0" xfId="0" applyFont="1" applyAlignment="1">
      <alignment vertical="top"/>
    </xf>
    <xf numFmtId="0" fontId="6" fillId="2" borderId="0" xfId="0" applyFont="1" applyFill="1" applyAlignment="1">
      <alignment horizontal="right" vertical="top"/>
    </xf>
    <xf numFmtId="0" fontId="7" fillId="2" borderId="0" xfId="0" applyFont="1" applyFill="1" applyAlignment="1">
      <alignment vertical="top"/>
    </xf>
    <xf numFmtId="0" fontId="5" fillId="3" borderId="0" xfId="0" applyFont="1" applyFill="1" applyBorder="1" applyAlignment="1">
      <alignment horizontal="right" vertical="top"/>
    </xf>
    <xf numFmtId="0" fontId="5" fillId="3" borderId="0" xfId="0" applyFont="1" applyFill="1" applyAlignment="1">
      <alignment vertical="top"/>
    </xf>
    <xf numFmtId="0" fontId="5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right" vertical="top"/>
    </xf>
    <xf numFmtId="0" fontId="8" fillId="0" borderId="0" xfId="0" applyFont="1" applyFill="1" applyAlignment="1">
      <alignment vertical="top"/>
    </xf>
    <xf numFmtId="0" fontId="8" fillId="0" borderId="1" xfId="0" applyFont="1" applyFill="1" applyBorder="1" applyAlignment="1">
      <alignment vertical="top"/>
    </xf>
    <xf numFmtId="0" fontId="6" fillId="4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/>
    </xf>
    <xf numFmtId="0" fontId="6" fillId="0" borderId="0" xfId="0" applyFont="1" applyAlignment="1">
      <alignment vertical="top"/>
    </xf>
    <xf numFmtId="0" fontId="9" fillId="0" borderId="1" xfId="0" applyFont="1" applyFill="1" applyBorder="1" applyAlignment="1">
      <alignment horizontal="right" vertical="top" wrapText="1"/>
    </xf>
    <xf numFmtId="165" fontId="9" fillId="0" borderId="1" xfId="1" applyNumberFormat="1" applyFont="1" applyFill="1" applyBorder="1" applyAlignment="1">
      <alignment horizontal="right" vertical="top"/>
    </xf>
    <xf numFmtId="164" fontId="5" fillId="0" borderId="0" xfId="1" applyFont="1" applyAlignment="1">
      <alignment vertical="top"/>
    </xf>
    <xf numFmtId="0" fontId="5" fillId="0" borderId="1" xfId="0" applyFont="1" applyFill="1" applyBorder="1" applyAlignment="1">
      <alignment horizontal="right" vertical="top" wrapText="1"/>
    </xf>
    <xf numFmtId="165" fontId="5" fillId="0" borderId="1" xfId="1" applyNumberFormat="1" applyFont="1" applyFill="1" applyBorder="1" applyAlignment="1">
      <alignment horizontal="right" vertical="top"/>
    </xf>
    <xf numFmtId="165" fontId="5" fillId="0" borderId="2" xfId="1" applyNumberFormat="1" applyFont="1" applyFill="1" applyBorder="1" applyAlignment="1">
      <alignment horizontal="right" vertical="top" wrapText="1"/>
    </xf>
    <xf numFmtId="165" fontId="5" fillId="0" borderId="2" xfId="1" applyNumberFormat="1" applyFont="1" applyFill="1" applyBorder="1" applyAlignment="1">
      <alignment horizontal="right" vertical="top"/>
    </xf>
    <xf numFmtId="0" fontId="5" fillId="0" borderId="3" xfId="0" applyFont="1" applyFill="1" applyBorder="1" applyAlignment="1">
      <alignment horizontal="right" vertical="top" wrapText="1"/>
    </xf>
    <xf numFmtId="165" fontId="5" fillId="0" borderId="3" xfId="1" applyNumberFormat="1" applyFont="1" applyFill="1" applyBorder="1" applyAlignment="1">
      <alignment vertical="top"/>
    </xf>
    <xf numFmtId="0" fontId="5" fillId="0" borderId="4" xfId="0" applyFont="1" applyFill="1" applyBorder="1" applyAlignment="1">
      <alignment horizontal="right" vertical="top" wrapText="1"/>
    </xf>
    <xf numFmtId="165" fontId="5" fillId="0" borderId="4" xfId="1" applyNumberFormat="1" applyFont="1" applyFill="1" applyBorder="1" applyAlignment="1">
      <alignment vertical="top"/>
    </xf>
    <xf numFmtId="0" fontId="5" fillId="0" borderId="0" xfId="0" applyFont="1" applyBorder="1" applyAlignment="1">
      <alignment vertical="top"/>
    </xf>
    <xf numFmtId="165" fontId="8" fillId="0" borderId="1" xfId="1" applyNumberFormat="1" applyFont="1" applyFill="1" applyBorder="1" applyAlignment="1">
      <alignment horizontal="right" vertical="top"/>
    </xf>
    <xf numFmtId="0" fontId="6" fillId="0" borderId="1" xfId="0" applyFont="1" applyFill="1" applyBorder="1" applyAlignment="1">
      <alignment horizontal="right" vertical="top" wrapText="1"/>
    </xf>
    <xf numFmtId="165" fontId="6" fillId="0" borderId="1" xfId="1" applyNumberFormat="1" applyFont="1" applyFill="1" applyBorder="1" applyAlignment="1">
      <alignment vertical="top"/>
    </xf>
    <xf numFmtId="164" fontId="5" fillId="0" borderId="0" xfId="1" applyFont="1" applyFill="1" applyAlignment="1">
      <alignment vertical="top"/>
    </xf>
    <xf numFmtId="0" fontId="6" fillId="5" borderId="5" xfId="0" applyFont="1" applyFill="1" applyBorder="1" applyAlignment="1">
      <alignment horizontal="center" vertical="top"/>
    </xf>
    <xf numFmtId="0" fontId="6" fillId="4" borderId="6" xfId="0" applyFont="1" applyFill="1" applyBorder="1" applyAlignment="1">
      <alignment horizontal="center" vertical="top"/>
    </xf>
    <xf numFmtId="165" fontId="8" fillId="0" borderId="5" xfId="1" applyNumberFormat="1" applyFont="1" applyFill="1" applyBorder="1" applyAlignment="1">
      <alignment horizontal="right" vertical="top"/>
    </xf>
    <xf numFmtId="165" fontId="8" fillId="0" borderId="6" xfId="1" applyNumberFormat="1" applyFont="1" applyFill="1" applyBorder="1" applyAlignment="1">
      <alignment horizontal="right" vertical="top"/>
    </xf>
    <xf numFmtId="0" fontId="6" fillId="0" borderId="0" xfId="0" applyFont="1" applyFill="1" applyAlignment="1">
      <alignment horizontal="right" vertical="top"/>
    </xf>
    <xf numFmtId="10" fontId="6" fillId="4" borderId="1" xfId="0" applyNumberFormat="1" applyFont="1" applyFill="1" applyBorder="1" applyAlignment="1">
      <alignment vertical="top"/>
    </xf>
    <xf numFmtId="10" fontId="6" fillId="3" borderId="0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right" vertical="top"/>
    </xf>
    <xf numFmtId="165" fontId="5" fillId="0" borderId="5" xfId="0" applyNumberFormat="1" applyFont="1" applyBorder="1" applyAlignment="1">
      <alignment vertical="top"/>
    </xf>
    <xf numFmtId="0" fontId="6" fillId="4" borderId="1" xfId="0" applyFont="1" applyFill="1" applyBorder="1" applyAlignment="1">
      <alignment horizontal="right" vertical="top"/>
    </xf>
    <xf numFmtId="1" fontId="6" fillId="4" borderId="3" xfId="0" applyNumberFormat="1" applyFont="1" applyFill="1" applyBorder="1" applyAlignment="1">
      <alignment vertical="top"/>
    </xf>
    <xf numFmtId="1" fontId="6" fillId="0" borderId="0" xfId="0" applyNumberFormat="1" applyFont="1" applyFill="1" applyBorder="1" applyAlignment="1">
      <alignment vertical="top"/>
    </xf>
    <xf numFmtId="0" fontId="6" fillId="4" borderId="7" xfId="0" applyFont="1" applyFill="1" applyBorder="1" applyAlignment="1">
      <alignment horizontal="center" vertical="top"/>
    </xf>
    <xf numFmtId="165" fontId="8" fillId="0" borderId="7" xfId="1" applyNumberFormat="1" applyFont="1" applyFill="1" applyBorder="1" applyAlignment="1">
      <alignment horizontal="right" vertical="top"/>
    </xf>
    <xf numFmtId="0" fontId="5" fillId="0" borderId="0" xfId="0" applyFont="1" applyAlignment="1">
      <alignment horizontal="right" vertical="top"/>
    </xf>
    <xf numFmtId="165" fontId="5" fillId="0" borderId="7" xfId="0" applyNumberFormat="1" applyFont="1" applyBorder="1" applyAlignment="1">
      <alignment vertical="top"/>
    </xf>
    <xf numFmtId="165" fontId="5" fillId="0" borderId="1" xfId="0" applyNumberFormat="1" applyFont="1" applyBorder="1" applyAlignment="1">
      <alignment vertical="top"/>
    </xf>
    <xf numFmtId="165" fontId="6" fillId="6" borderId="1" xfId="0" applyNumberFormat="1" applyFont="1" applyFill="1" applyBorder="1" applyAlignment="1">
      <alignment vertical="top"/>
    </xf>
    <xf numFmtId="165" fontId="6" fillId="4" borderId="1" xfId="0" applyNumberFormat="1" applyFont="1" applyFill="1" applyBorder="1" applyAlignment="1">
      <alignment vertical="top"/>
    </xf>
    <xf numFmtId="165" fontId="6" fillId="0" borderId="5" xfId="1" applyNumberFormat="1" applyFont="1" applyFill="1" applyBorder="1" applyAlignment="1">
      <alignment vertical="top"/>
    </xf>
    <xf numFmtId="165" fontId="6" fillId="0" borderId="6" xfId="1" applyNumberFormat="1" applyFont="1" applyFill="1" applyBorder="1" applyAlignment="1">
      <alignment vertical="top"/>
    </xf>
    <xf numFmtId="0" fontId="6" fillId="0" borderId="0" xfId="0" applyFont="1" applyFill="1" applyAlignment="1">
      <alignment vertical="top"/>
    </xf>
    <xf numFmtId="0" fontId="6" fillId="3" borderId="0" xfId="0" applyFont="1" applyFill="1" applyBorder="1" applyAlignment="1" applyProtection="1">
      <alignment horizontal="center" vertical="top"/>
      <protection locked="0"/>
    </xf>
    <xf numFmtId="165" fontId="6" fillId="3" borderId="0" xfId="2" applyNumberFormat="1" applyFont="1" applyFill="1" applyBorder="1" applyAlignment="1" applyProtection="1">
      <alignment vertical="top"/>
      <protection locked="0"/>
    </xf>
    <xf numFmtId="9" fontId="6" fillId="3" borderId="0" xfId="0" applyNumberFormat="1" applyFont="1" applyFill="1" applyAlignment="1" applyProtection="1">
      <alignment horizontal="center" vertical="top"/>
      <protection locked="0"/>
    </xf>
    <xf numFmtId="165" fontId="6" fillId="3" borderId="0" xfId="2" applyNumberFormat="1" applyFont="1" applyFill="1" applyAlignment="1" applyProtection="1">
      <alignment vertical="top"/>
      <protection locked="0"/>
    </xf>
  </cellXfs>
  <cellStyles count="3">
    <cellStyle name="Euro" xfId="2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tabSelected="1" zoomScale="94" workbookViewId="0">
      <selection activeCell="B6" sqref="B6"/>
    </sheetView>
  </sheetViews>
  <sheetFormatPr baseColWidth="10" defaultColWidth="11.5703125" defaultRowHeight="15" x14ac:dyDescent="0.2"/>
  <cols>
    <col min="1" max="1" width="22.7109375" style="6" customWidth="1"/>
    <col min="2" max="2" width="12.85546875" style="6" bestFit="1" customWidth="1"/>
    <col min="3" max="11" width="12.85546875" style="6" customWidth="1"/>
    <col min="12" max="16384" width="11.5703125" style="6"/>
  </cols>
  <sheetData>
    <row r="1" spans="1:13" s="4" customFormat="1" ht="15.75" x14ac:dyDescent="0.2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</row>
    <row r="2" spans="1:13" x14ac:dyDescent="0.2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</row>
    <row r="4" spans="1:13" x14ac:dyDescent="0.2">
      <c r="A4" s="7" t="s">
        <v>2</v>
      </c>
      <c r="B4" s="8"/>
      <c r="C4" s="8"/>
      <c r="D4" s="8"/>
      <c r="E4" s="8"/>
      <c r="F4" s="8"/>
      <c r="G4" s="5"/>
      <c r="H4" s="5"/>
      <c r="I4" s="5"/>
      <c r="J4" s="5"/>
      <c r="K4" s="5"/>
    </row>
    <row r="5" spans="1:13" x14ac:dyDescent="0.2">
      <c r="A5" s="9" t="s">
        <v>3</v>
      </c>
      <c r="B5" s="56">
        <v>2016</v>
      </c>
      <c r="C5" s="10"/>
      <c r="D5" s="10"/>
      <c r="E5" s="9" t="s">
        <v>4</v>
      </c>
      <c r="F5" s="57">
        <v>875</v>
      </c>
      <c r="G5" s="5"/>
      <c r="H5" s="5"/>
      <c r="I5" s="5"/>
      <c r="J5" s="5"/>
      <c r="K5" s="5"/>
    </row>
    <row r="6" spans="1:13" x14ac:dyDescent="0.2">
      <c r="A6" s="9" t="s">
        <v>5</v>
      </c>
      <c r="B6" s="57">
        <v>380000</v>
      </c>
      <c r="C6" s="10"/>
      <c r="D6" s="10"/>
      <c r="E6" s="9" t="s">
        <v>6</v>
      </c>
      <c r="F6" s="57">
        <v>4000</v>
      </c>
      <c r="G6" s="5"/>
      <c r="H6" s="5"/>
      <c r="I6" s="5"/>
      <c r="J6" s="5"/>
      <c r="K6" s="5"/>
    </row>
    <row r="7" spans="1:13" x14ac:dyDescent="0.2">
      <c r="A7" s="9" t="s">
        <v>7</v>
      </c>
      <c r="B7" s="56">
        <v>10</v>
      </c>
      <c r="C7" s="9"/>
      <c r="D7" s="11"/>
      <c r="E7" s="9" t="s">
        <v>8</v>
      </c>
      <c r="F7" s="57">
        <v>2000</v>
      </c>
      <c r="G7" s="5"/>
      <c r="H7" s="5"/>
      <c r="I7" s="5"/>
      <c r="J7" s="5"/>
      <c r="K7" s="5"/>
    </row>
    <row r="8" spans="1:13" x14ac:dyDescent="0.2">
      <c r="A8" s="12" t="s">
        <v>9</v>
      </c>
      <c r="B8" s="58">
        <v>0.03</v>
      </c>
      <c r="C8" s="10"/>
      <c r="D8" s="10"/>
      <c r="E8" s="12" t="s">
        <v>10</v>
      </c>
      <c r="F8" s="59">
        <v>8000</v>
      </c>
      <c r="G8" s="5"/>
      <c r="H8" s="5"/>
      <c r="I8" s="5"/>
      <c r="J8" s="5"/>
      <c r="K8" s="5"/>
    </row>
    <row r="9" spans="1:13" x14ac:dyDescent="0.2">
      <c r="A9" s="10"/>
      <c r="B9" s="10"/>
      <c r="C9" s="10"/>
      <c r="D9" s="10"/>
      <c r="E9" s="12" t="s">
        <v>11</v>
      </c>
      <c r="F9" s="59">
        <v>95000</v>
      </c>
      <c r="G9" s="5"/>
      <c r="H9" s="5"/>
      <c r="I9" s="5"/>
      <c r="J9" s="5"/>
      <c r="K9" s="5"/>
    </row>
    <row r="10" spans="1:13" x14ac:dyDescent="0.2">
      <c r="B10" s="13"/>
      <c r="C10" s="5"/>
      <c r="F10" s="5"/>
      <c r="G10" s="5"/>
      <c r="H10" s="5"/>
      <c r="I10" s="5"/>
      <c r="J10" s="5"/>
      <c r="K10" s="5"/>
    </row>
    <row r="11" spans="1:13" x14ac:dyDescent="0.2">
      <c r="A11" s="14"/>
      <c r="B11" s="15">
        <v>1</v>
      </c>
      <c r="C11" s="15">
        <v>2</v>
      </c>
      <c r="D11" s="15">
        <v>3</v>
      </c>
      <c r="E11" s="15">
        <v>4</v>
      </c>
      <c r="F11" s="15">
        <v>5</v>
      </c>
      <c r="G11" s="15">
        <v>6</v>
      </c>
      <c r="H11" s="15">
        <v>7</v>
      </c>
      <c r="I11" s="15">
        <v>8</v>
      </c>
      <c r="J11" s="15">
        <v>9</v>
      </c>
      <c r="K11" s="15">
        <v>10</v>
      </c>
    </row>
    <row r="12" spans="1:13" x14ac:dyDescent="0.2">
      <c r="A12" s="16"/>
      <c r="B12" s="15">
        <f>B5+1</f>
        <v>2017</v>
      </c>
      <c r="C12" s="15">
        <f>B12+1</f>
        <v>2018</v>
      </c>
      <c r="D12" s="15">
        <f t="shared" ref="D12:K12" si="0">C12+1</f>
        <v>2019</v>
      </c>
      <c r="E12" s="15">
        <f t="shared" si="0"/>
        <v>2020</v>
      </c>
      <c r="F12" s="15">
        <f t="shared" si="0"/>
        <v>2021</v>
      </c>
      <c r="G12" s="15">
        <f t="shared" si="0"/>
        <v>2022</v>
      </c>
      <c r="H12" s="15">
        <f t="shared" si="0"/>
        <v>2023</v>
      </c>
      <c r="I12" s="15">
        <f t="shared" si="0"/>
        <v>2024</v>
      </c>
      <c r="J12" s="15">
        <f t="shared" si="0"/>
        <v>2025</v>
      </c>
      <c r="K12" s="15">
        <f t="shared" si="0"/>
        <v>2026</v>
      </c>
      <c r="L12" s="17"/>
      <c r="M12" s="17"/>
    </row>
    <row r="13" spans="1:13" s="20" customFormat="1" ht="30" x14ac:dyDescent="0.2">
      <c r="A13" s="18" t="s">
        <v>34</v>
      </c>
      <c r="B13" s="19">
        <f>SLN($B$6,0,$B$7)</f>
        <v>38000</v>
      </c>
      <c r="C13" s="19">
        <f t="shared" ref="C13:K13" si="1">SLN($B$6,0,$B$7)</f>
        <v>38000</v>
      </c>
      <c r="D13" s="19">
        <f t="shared" si="1"/>
        <v>38000</v>
      </c>
      <c r="E13" s="19">
        <f t="shared" si="1"/>
        <v>38000</v>
      </c>
      <c r="F13" s="19">
        <f t="shared" si="1"/>
        <v>38000</v>
      </c>
      <c r="G13" s="19">
        <f t="shared" si="1"/>
        <v>38000</v>
      </c>
      <c r="H13" s="19">
        <f t="shared" si="1"/>
        <v>38000</v>
      </c>
      <c r="I13" s="19">
        <f t="shared" si="1"/>
        <v>38000</v>
      </c>
      <c r="J13" s="19">
        <f t="shared" si="1"/>
        <v>38000</v>
      </c>
      <c r="K13" s="19">
        <f t="shared" si="1"/>
        <v>38000</v>
      </c>
    </row>
    <row r="14" spans="1:13" s="20" customFormat="1" x14ac:dyDescent="0.2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</row>
    <row r="15" spans="1:13" s="20" customFormat="1" x14ac:dyDescent="0.2">
      <c r="A15" s="21" t="s">
        <v>12</v>
      </c>
      <c r="B15" s="22">
        <f>F5*12</f>
        <v>10500</v>
      </c>
      <c r="C15" s="22">
        <f>B15*(1+$B$8)</f>
        <v>10815</v>
      </c>
      <c r="D15" s="22">
        <f t="shared" ref="D15:K15" si="2">C15*(1+$B$8)</f>
        <v>11139.45</v>
      </c>
      <c r="E15" s="22">
        <f t="shared" si="2"/>
        <v>11473.633500000002</v>
      </c>
      <c r="F15" s="22">
        <f t="shared" si="2"/>
        <v>11817.842505000002</v>
      </c>
      <c r="G15" s="22">
        <f t="shared" si="2"/>
        <v>12172.377780150002</v>
      </c>
      <c r="H15" s="22">
        <f t="shared" si="2"/>
        <v>12537.549113554502</v>
      </c>
      <c r="I15" s="22">
        <f t="shared" si="2"/>
        <v>12913.675586961137</v>
      </c>
      <c r="J15" s="22">
        <f t="shared" si="2"/>
        <v>13301.085854569972</v>
      </c>
      <c r="K15" s="22">
        <f t="shared" si="2"/>
        <v>13700.118430207072</v>
      </c>
    </row>
    <row r="16" spans="1:13" s="20" customFormat="1" ht="15" customHeight="1" x14ac:dyDescent="0.2">
      <c r="A16" s="21" t="s">
        <v>6</v>
      </c>
      <c r="B16" s="22">
        <f>F6</f>
        <v>4000</v>
      </c>
      <c r="C16" s="22">
        <f>B16*(1+$B$8)</f>
        <v>4120</v>
      </c>
      <c r="D16" s="22">
        <f t="shared" ref="D16:K16" si="3">C16*(1+$B$8)</f>
        <v>4243.6000000000004</v>
      </c>
      <c r="E16" s="22">
        <f t="shared" si="3"/>
        <v>4370.9080000000004</v>
      </c>
      <c r="F16" s="22">
        <f t="shared" si="3"/>
        <v>4502.0352400000002</v>
      </c>
      <c r="G16" s="22">
        <f t="shared" si="3"/>
        <v>4637.0962972000007</v>
      </c>
      <c r="H16" s="22">
        <f t="shared" si="3"/>
        <v>4776.2091861160006</v>
      </c>
      <c r="I16" s="22">
        <f t="shared" si="3"/>
        <v>4919.495461699481</v>
      </c>
      <c r="J16" s="22">
        <f t="shared" si="3"/>
        <v>5067.0803255504652</v>
      </c>
      <c r="K16" s="22">
        <f t="shared" si="3"/>
        <v>5219.0927353169791</v>
      </c>
    </row>
    <row r="17" spans="1:11" s="20" customFormat="1" x14ac:dyDescent="0.2">
      <c r="A17" s="21" t="s">
        <v>13</v>
      </c>
      <c r="B17" s="22"/>
      <c r="C17" s="22"/>
      <c r="D17" s="22"/>
      <c r="E17" s="22"/>
      <c r="F17" s="22">
        <f>F7</f>
        <v>2000</v>
      </c>
      <c r="G17" s="22">
        <f>F17*(1+$B$8)</f>
        <v>2060</v>
      </c>
      <c r="H17" s="22">
        <f t="shared" ref="H17:K17" si="4">G17*(1+$B$8)</f>
        <v>2121.8000000000002</v>
      </c>
      <c r="I17" s="22">
        <f t="shared" si="4"/>
        <v>2185.4540000000002</v>
      </c>
      <c r="J17" s="22">
        <f t="shared" si="4"/>
        <v>2251.0176200000001</v>
      </c>
      <c r="K17" s="22">
        <f t="shared" si="4"/>
        <v>2318.5481486000003</v>
      </c>
    </row>
    <row r="18" spans="1:11" s="20" customFormat="1" ht="15.75" thickBot="1" x14ac:dyDescent="0.25">
      <c r="A18" s="23" t="s">
        <v>14</v>
      </c>
      <c r="B18" s="24">
        <f>F8</f>
        <v>8000</v>
      </c>
      <c r="C18" s="24"/>
      <c r="D18" s="24"/>
      <c r="E18" s="24"/>
      <c r="F18" s="24"/>
      <c r="G18" s="24"/>
      <c r="H18" s="24"/>
      <c r="I18" s="24"/>
      <c r="J18" s="24"/>
      <c r="K18" s="24"/>
    </row>
    <row r="19" spans="1:11" ht="30.75" thickTop="1" x14ac:dyDescent="0.2">
      <c r="A19" s="25" t="s">
        <v>15</v>
      </c>
      <c r="B19" s="26">
        <f>SUM(B15:B18)</f>
        <v>22500</v>
      </c>
      <c r="C19" s="26">
        <f t="shared" ref="C19:K19" si="5">SUM(C15:C18)</f>
        <v>14935</v>
      </c>
      <c r="D19" s="26">
        <f t="shared" si="5"/>
        <v>15383.050000000001</v>
      </c>
      <c r="E19" s="26">
        <f t="shared" si="5"/>
        <v>15844.541500000003</v>
      </c>
      <c r="F19" s="26">
        <f t="shared" si="5"/>
        <v>18319.877745000002</v>
      </c>
      <c r="G19" s="26">
        <f t="shared" si="5"/>
        <v>18869.474077350002</v>
      </c>
      <c r="H19" s="26">
        <f t="shared" si="5"/>
        <v>19435.558299670502</v>
      </c>
      <c r="I19" s="26">
        <f t="shared" si="5"/>
        <v>20018.625048660619</v>
      </c>
      <c r="J19" s="26">
        <f t="shared" si="5"/>
        <v>20619.183800120438</v>
      </c>
      <c r="K19" s="26">
        <f t="shared" si="5"/>
        <v>21237.75931412405</v>
      </c>
    </row>
    <row r="20" spans="1:11" s="29" customFormat="1" x14ac:dyDescent="0.2">
      <c r="A20" s="27"/>
      <c r="B20" s="28"/>
      <c r="C20" s="28"/>
      <c r="D20" s="28"/>
      <c r="E20" s="28"/>
      <c r="F20" s="28"/>
      <c r="G20" s="28"/>
      <c r="H20" s="28"/>
      <c r="I20" s="28"/>
      <c r="J20" s="28"/>
      <c r="K20" s="28"/>
    </row>
    <row r="21" spans="1:11" x14ac:dyDescent="0.2">
      <c r="A21" s="21" t="s">
        <v>16</v>
      </c>
      <c r="B21" s="22">
        <f>F9</f>
        <v>95000</v>
      </c>
      <c r="C21" s="22">
        <f>B21*(1+$B$8)</f>
        <v>97850</v>
      </c>
      <c r="D21" s="22">
        <f t="shared" ref="D21:K21" si="6">C21*(1+$B$8)</f>
        <v>100785.5</v>
      </c>
      <c r="E21" s="22">
        <f t="shared" si="6"/>
        <v>103809.065</v>
      </c>
      <c r="F21" s="22">
        <f t="shared" si="6"/>
        <v>106923.33695000001</v>
      </c>
      <c r="G21" s="22">
        <f t="shared" si="6"/>
        <v>110131.03705850002</v>
      </c>
      <c r="H21" s="22">
        <f t="shared" si="6"/>
        <v>113434.96817025503</v>
      </c>
      <c r="I21" s="22">
        <f t="shared" si="6"/>
        <v>116838.01721536268</v>
      </c>
      <c r="J21" s="22">
        <f t="shared" si="6"/>
        <v>120343.15773182356</v>
      </c>
      <c r="K21" s="22">
        <f t="shared" si="6"/>
        <v>123953.45246377827</v>
      </c>
    </row>
    <row r="22" spans="1:11" s="29" customFormat="1" x14ac:dyDescent="0.2">
      <c r="A22" s="27"/>
      <c r="B22" s="28"/>
      <c r="C22" s="28"/>
      <c r="D22" s="28"/>
      <c r="E22" s="28"/>
      <c r="F22" s="28"/>
      <c r="G22" s="28"/>
      <c r="H22" s="28"/>
      <c r="I22" s="28"/>
      <c r="J22" s="28"/>
      <c r="K22" s="28"/>
    </row>
    <row r="23" spans="1:11" x14ac:dyDescent="0.2">
      <c r="A23" s="21" t="s">
        <v>17</v>
      </c>
      <c r="B23" s="30">
        <f>B21-B19</f>
        <v>72500</v>
      </c>
      <c r="C23" s="30">
        <f t="shared" ref="C23:K23" si="7">C21-C19</f>
        <v>82915</v>
      </c>
      <c r="D23" s="30">
        <f t="shared" si="7"/>
        <v>85402.45</v>
      </c>
      <c r="E23" s="30">
        <f t="shared" si="7"/>
        <v>87964.523499999996</v>
      </c>
      <c r="F23" s="30">
        <f t="shared" si="7"/>
        <v>88603.459205000006</v>
      </c>
      <c r="G23" s="30">
        <f t="shared" si="7"/>
        <v>91261.562981150026</v>
      </c>
      <c r="H23" s="30">
        <f t="shared" si="7"/>
        <v>93999.409870584524</v>
      </c>
      <c r="I23" s="30">
        <f t="shared" si="7"/>
        <v>96819.392166702062</v>
      </c>
      <c r="J23" s="30">
        <f t="shared" si="7"/>
        <v>99723.973931703134</v>
      </c>
      <c r="K23" s="30">
        <f t="shared" si="7"/>
        <v>102715.69314965422</v>
      </c>
    </row>
    <row r="24" spans="1:11" ht="30" x14ac:dyDescent="0.2">
      <c r="A24" s="31" t="s">
        <v>35</v>
      </c>
      <c r="B24" s="32">
        <f>-B6+B23</f>
        <v>-307500</v>
      </c>
      <c r="C24" s="32">
        <f>B24+C23</f>
        <v>-224585</v>
      </c>
      <c r="D24" s="32">
        <f t="shared" ref="D24:K24" si="8">C24+D23</f>
        <v>-139182.54999999999</v>
      </c>
      <c r="E24" s="32">
        <f t="shared" si="8"/>
        <v>-51218.026499999993</v>
      </c>
      <c r="F24" s="32">
        <f t="shared" si="8"/>
        <v>37385.432705000014</v>
      </c>
      <c r="G24" s="32">
        <f t="shared" si="8"/>
        <v>128646.99568615004</v>
      </c>
      <c r="H24" s="32">
        <f t="shared" si="8"/>
        <v>222646.40555673456</v>
      </c>
      <c r="I24" s="32">
        <f t="shared" si="8"/>
        <v>319465.79772343661</v>
      </c>
      <c r="J24" s="32">
        <f t="shared" si="8"/>
        <v>419189.77165513975</v>
      </c>
      <c r="K24" s="32">
        <f t="shared" si="8"/>
        <v>521905.46480479394</v>
      </c>
    </row>
    <row r="25" spans="1:11" x14ac:dyDescent="0.2">
      <c r="D25" s="5"/>
      <c r="E25" s="5"/>
      <c r="F25" s="5"/>
      <c r="G25" s="5"/>
      <c r="H25" s="5"/>
      <c r="I25" s="5"/>
      <c r="J25" s="5"/>
      <c r="K25" s="5"/>
    </row>
    <row r="26" spans="1:11" x14ac:dyDescent="0.2">
      <c r="D26" s="5"/>
      <c r="E26" s="5"/>
      <c r="F26" s="5"/>
      <c r="G26" s="5"/>
      <c r="H26" s="5"/>
      <c r="I26" s="5"/>
      <c r="J26" s="5"/>
      <c r="K26" s="5"/>
    </row>
    <row r="27" spans="1:11" x14ac:dyDescent="0.2">
      <c r="D27" s="5"/>
      <c r="E27" s="5"/>
      <c r="F27" s="5"/>
      <c r="G27" s="5"/>
      <c r="H27" s="5"/>
      <c r="I27" s="5"/>
      <c r="J27" s="5"/>
      <c r="K27" s="5"/>
    </row>
    <row r="28" spans="1:11" x14ac:dyDescent="0.2">
      <c r="D28" s="5"/>
      <c r="E28" s="5"/>
      <c r="F28" s="5"/>
      <c r="G28" s="5"/>
      <c r="H28" s="5"/>
      <c r="I28" s="5"/>
      <c r="J28" s="5"/>
      <c r="K28" s="5"/>
    </row>
    <row r="29" spans="1:11" x14ac:dyDescent="0.2">
      <c r="D29" s="5"/>
      <c r="E29" s="5"/>
      <c r="F29" s="5"/>
      <c r="G29" s="5"/>
      <c r="H29" s="5"/>
      <c r="I29" s="5"/>
      <c r="J29" s="5"/>
      <c r="K29" s="5"/>
    </row>
    <row r="30" spans="1:11" x14ac:dyDescent="0.2">
      <c r="D30" s="5"/>
      <c r="E30" s="5"/>
      <c r="F30" s="5"/>
      <c r="G30" s="5"/>
      <c r="H30" s="5"/>
      <c r="I30" s="5"/>
      <c r="J30" s="5"/>
      <c r="K30" s="5"/>
    </row>
    <row r="31" spans="1:11" x14ac:dyDescent="0.2">
      <c r="D31" s="5"/>
      <c r="E31" s="5"/>
      <c r="F31" s="5"/>
      <c r="G31" s="5"/>
      <c r="H31" s="5"/>
      <c r="I31" s="5"/>
      <c r="J31" s="5"/>
      <c r="K31" s="5"/>
    </row>
    <row r="32" spans="1:11" x14ac:dyDescent="0.2">
      <c r="D32" s="5"/>
      <c r="E32" s="5"/>
      <c r="F32" s="5"/>
      <c r="G32" s="5"/>
      <c r="H32" s="5"/>
      <c r="I32" s="5"/>
      <c r="J32" s="5"/>
      <c r="K32" s="5"/>
    </row>
    <row r="33" spans="1:11" x14ac:dyDescent="0.2">
      <c r="D33" s="5"/>
      <c r="E33" s="5"/>
      <c r="F33" s="5"/>
      <c r="G33" s="5"/>
      <c r="H33" s="5"/>
      <c r="I33" s="5"/>
      <c r="J33" s="5"/>
      <c r="K33" s="5"/>
    </row>
    <row r="34" spans="1:11" x14ac:dyDescent="0.2">
      <c r="D34" s="5"/>
      <c r="E34" s="5"/>
      <c r="F34" s="5"/>
      <c r="G34" s="5"/>
      <c r="H34" s="5"/>
      <c r="I34" s="5"/>
      <c r="J34" s="5"/>
      <c r="K34" s="5"/>
    </row>
    <row r="35" spans="1:11" x14ac:dyDescent="0.2">
      <c r="D35" s="5"/>
      <c r="E35" s="5"/>
      <c r="F35" s="5"/>
      <c r="G35" s="5"/>
      <c r="H35" s="5"/>
      <c r="I35" s="5"/>
      <c r="J35" s="5"/>
      <c r="K35" s="5"/>
    </row>
    <row r="36" spans="1:11" x14ac:dyDescent="0.2">
      <c r="D36" s="5"/>
      <c r="E36" s="5"/>
      <c r="F36" s="5"/>
      <c r="G36" s="5"/>
      <c r="H36" s="5"/>
      <c r="I36" s="5"/>
      <c r="J36" s="5"/>
      <c r="K36" s="5"/>
    </row>
    <row r="37" spans="1:11" x14ac:dyDescent="0.2">
      <c r="D37" s="5"/>
      <c r="E37" s="5"/>
      <c r="F37" s="5"/>
      <c r="G37" s="5"/>
      <c r="H37" s="5"/>
      <c r="I37" s="5"/>
      <c r="J37" s="5"/>
      <c r="K37" s="5"/>
    </row>
    <row r="38" spans="1:11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</row>
    <row r="39" spans="1:11" x14ac:dyDescent="0.2">
      <c r="D39" s="5"/>
      <c r="E39" s="5"/>
      <c r="F39" s="5"/>
      <c r="G39" s="5"/>
      <c r="H39" s="5"/>
      <c r="I39" s="5"/>
      <c r="J39" s="5"/>
      <c r="K39" s="5"/>
    </row>
    <row r="40" spans="1:11" x14ac:dyDescent="0.2">
      <c r="D40" s="5"/>
      <c r="E40" s="5"/>
      <c r="F40" s="5"/>
      <c r="G40" s="5"/>
      <c r="H40" s="5"/>
      <c r="I40" s="5"/>
      <c r="J40" s="5"/>
      <c r="K40" s="5"/>
    </row>
    <row r="41" spans="1:11" x14ac:dyDescent="0.2">
      <c r="D41" s="5"/>
      <c r="E41" s="5"/>
      <c r="F41" s="5"/>
      <c r="G41" s="5"/>
      <c r="H41" s="5"/>
      <c r="I41" s="5"/>
      <c r="J41" s="5"/>
      <c r="K41" s="5"/>
    </row>
    <row r="42" spans="1:11" x14ac:dyDescent="0.2">
      <c r="D42" s="5"/>
      <c r="E42" s="5"/>
      <c r="F42" s="5"/>
      <c r="G42" s="5"/>
      <c r="H42" s="5"/>
      <c r="I42" s="5"/>
      <c r="J42" s="5"/>
      <c r="K42" s="5"/>
    </row>
    <row r="43" spans="1:11" x14ac:dyDescent="0.2">
      <c r="D43" s="5"/>
      <c r="E43" s="5"/>
      <c r="F43" s="5"/>
      <c r="G43" s="5"/>
      <c r="H43" s="5"/>
      <c r="I43" s="5"/>
      <c r="J43" s="5"/>
      <c r="K43" s="5"/>
    </row>
    <row r="44" spans="1:11" x14ac:dyDescent="0.2">
      <c r="D44" s="5"/>
      <c r="E44" s="5"/>
      <c r="F44" s="5"/>
      <c r="G44" s="5"/>
      <c r="H44" s="5"/>
      <c r="I44" s="5"/>
      <c r="J44" s="5"/>
      <c r="K44" s="5"/>
    </row>
    <row r="45" spans="1:11" x14ac:dyDescent="0.2">
      <c r="D45" s="5"/>
      <c r="E45" s="5"/>
      <c r="F45" s="5"/>
      <c r="G45" s="5"/>
      <c r="H45" s="5"/>
      <c r="I45" s="5"/>
      <c r="J45" s="5"/>
      <c r="K45" s="5"/>
    </row>
    <row r="46" spans="1:11" x14ac:dyDescent="0.2">
      <c r="D46" s="5"/>
      <c r="E46" s="5"/>
      <c r="F46" s="5"/>
      <c r="G46" s="5"/>
      <c r="H46" s="5"/>
      <c r="I46" s="5"/>
      <c r="J46" s="5"/>
      <c r="K46" s="5"/>
    </row>
    <row r="47" spans="1:11" x14ac:dyDescent="0.2">
      <c r="D47" s="5"/>
      <c r="E47" s="5"/>
      <c r="F47" s="5"/>
      <c r="G47" s="5"/>
      <c r="H47" s="5"/>
      <c r="I47" s="5"/>
      <c r="J47" s="5"/>
      <c r="K47" s="5"/>
    </row>
    <row r="48" spans="1:11" x14ac:dyDescent="0.2">
      <c r="D48" s="5"/>
      <c r="E48" s="5"/>
      <c r="F48" s="5"/>
      <c r="G48" s="5"/>
      <c r="H48" s="5"/>
      <c r="I48" s="5"/>
      <c r="J48" s="5"/>
      <c r="K48" s="5"/>
    </row>
    <row r="49" spans="1:11" x14ac:dyDescent="0.2">
      <c r="D49" s="5"/>
      <c r="E49" s="5"/>
      <c r="F49" s="5"/>
      <c r="G49" s="5"/>
      <c r="H49" s="5"/>
      <c r="I49" s="5"/>
      <c r="J49" s="5"/>
      <c r="K49" s="5"/>
    </row>
    <row r="50" spans="1:11" x14ac:dyDescent="0.2">
      <c r="D50" s="5"/>
      <c r="E50" s="5"/>
      <c r="F50" s="5"/>
      <c r="G50" s="5"/>
      <c r="H50" s="5"/>
      <c r="I50" s="5"/>
      <c r="J50" s="5"/>
      <c r="K50" s="5"/>
    </row>
    <row r="51" spans="1:11" x14ac:dyDescent="0.2">
      <c r="D51" s="5"/>
      <c r="E51" s="5"/>
      <c r="F51" s="5"/>
      <c r="G51" s="5"/>
      <c r="H51" s="5"/>
      <c r="I51" s="5"/>
      <c r="J51" s="5"/>
      <c r="K51" s="5"/>
    </row>
    <row r="52" spans="1:11" x14ac:dyDescent="0.2">
      <c r="D52" s="5"/>
      <c r="E52" s="5"/>
      <c r="F52" s="5"/>
      <c r="G52" s="5"/>
      <c r="H52" s="5"/>
      <c r="I52" s="5"/>
      <c r="J52" s="5"/>
      <c r="K52" s="5"/>
    </row>
    <row r="53" spans="1:11" x14ac:dyDescent="0.2">
      <c r="A53" s="33"/>
      <c r="B53" s="33"/>
      <c r="C53" s="33"/>
      <c r="D53" s="5"/>
      <c r="E53" s="5"/>
      <c r="F53" s="5"/>
      <c r="G53" s="5"/>
      <c r="H53" s="5"/>
      <c r="I53" s="5"/>
      <c r="J53" s="5"/>
      <c r="K53" s="5"/>
    </row>
    <row r="54" spans="1:11" x14ac:dyDescent="0.2">
      <c r="A54" s="33"/>
      <c r="B54" s="33"/>
      <c r="C54" s="33"/>
      <c r="D54" s="5"/>
      <c r="E54" s="5"/>
      <c r="F54" s="5"/>
      <c r="G54" s="5"/>
      <c r="H54" s="5"/>
      <c r="I54" s="5"/>
      <c r="J54" s="5"/>
      <c r="K54" s="5"/>
    </row>
    <row r="55" spans="1:11" x14ac:dyDescent="0.2">
      <c r="A55" s="33"/>
      <c r="B55" s="33"/>
      <c r="C55" s="33"/>
      <c r="D55" s="5"/>
      <c r="E55" s="5"/>
      <c r="F55" s="5"/>
      <c r="G55" s="5"/>
      <c r="H55" s="5"/>
      <c r="I55" s="5"/>
      <c r="J55" s="5"/>
      <c r="K55" s="5"/>
    </row>
    <row r="56" spans="1:11" x14ac:dyDescent="0.2">
      <c r="A56" s="33"/>
      <c r="B56" s="33"/>
      <c r="C56" s="33"/>
      <c r="D56" s="5"/>
      <c r="E56" s="5"/>
      <c r="F56" s="5"/>
      <c r="G56" s="5"/>
      <c r="H56" s="5"/>
      <c r="I56" s="5"/>
      <c r="J56" s="5"/>
      <c r="K56" s="5"/>
    </row>
    <row r="57" spans="1:11" x14ac:dyDescent="0.2">
      <c r="A57" s="33"/>
      <c r="B57" s="33"/>
      <c r="C57" s="33"/>
      <c r="D57" s="5"/>
      <c r="E57" s="5"/>
      <c r="F57" s="5"/>
      <c r="G57" s="5"/>
      <c r="H57" s="5"/>
      <c r="I57" s="5"/>
      <c r="J57" s="5"/>
      <c r="K57" s="5"/>
    </row>
    <row r="58" spans="1:11" x14ac:dyDescent="0.2">
      <c r="A58" s="20"/>
      <c r="B58" s="20"/>
      <c r="C58" s="20"/>
    </row>
    <row r="59" spans="1:11" x14ac:dyDescent="0.2">
      <c r="A59" s="20"/>
      <c r="B59" s="20"/>
      <c r="C59" s="20"/>
    </row>
  </sheetData>
  <sheetProtection sheet="1" objects="1" scenarios="1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zoomScale="89" zoomScaleNormal="89" workbookViewId="0">
      <selection activeCell="J14" sqref="J14"/>
    </sheetView>
  </sheetViews>
  <sheetFormatPr baseColWidth="10" defaultColWidth="11.5703125" defaultRowHeight="15" x14ac:dyDescent="0.2"/>
  <cols>
    <col min="1" max="1" width="27.140625" style="6" customWidth="1"/>
    <col min="2" max="5" width="13.28515625" style="6" bestFit="1" customWidth="1"/>
    <col min="6" max="11" width="12.28515625" style="6" customWidth="1"/>
    <col min="12" max="12" width="12.7109375" style="6" bestFit="1" customWidth="1"/>
    <col min="13" max="16384" width="11.5703125" style="6"/>
  </cols>
  <sheetData>
    <row r="1" spans="1:13" s="4" customFormat="1" ht="15.75" x14ac:dyDescent="0.2">
      <c r="A1" s="1" t="s">
        <v>19</v>
      </c>
      <c r="B1" s="2"/>
      <c r="C1" s="3"/>
      <c r="D1" s="3"/>
      <c r="E1" s="3"/>
      <c r="F1" s="3"/>
      <c r="G1" s="3"/>
      <c r="H1" s="3"/>
      <c r="I1" s="3"/>
      <c r="J1" s="3"/>
      <c r="K1" s="3"/>
    </row>
    <row r="2" spans="1:13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x14ac:dyDescent="0.2">
      <c r="A3" s="14"/>
      <c r="B3" s="34">
        <v>0</v>
      </c>
      <c r="C3" s="35">
        <v>1</v>
      </c>
      <c r="D3" s="15">
        <v>2</v>
      </c>
      <c r="E3" s="15">
        <v>3</v>
      </c>
      <c r="F3" s="15">
        <v>4</v>
      </c>
      <c r="G3" s="15">
        <v>5</v>
      </c>
      <c r="H3" s="15">
        <v>6</v>
      </c>
      <c r="I3" s="15">
        <v>7</v>
      </c>
      <c r="J3" s="15">
        <v>8</v>
      </c>
      <c r="K3" s="15">
        <v>9</v>
      </c>
      <c r="L3" s="15">
        <v>10</v>
      </c>
    </row>
    <row r="4" spans="1:13" x14ac:dyDescent="0.2">
      <c r="A4" s="16"/>
      <c r="B4" s="34">
        <f>Investitionsanalyse!B5</f>
        <v>2016</v>
      </c>
      <c r="C4" s="35">
        <f t="shared" ref="C4:K4" si="0">B4+1</f>
        <v>2017</v>
      </c>
      <c r="D4" s="15">
        <f t="shared" si="0"/>
        <v>2018</v>
      </c>
      <c r="E4" s="15">
        <f t="shared" si="0"/>
        <v>2019</v>
      </c>
      <c r="F4" s="15">
        <f t="shared" si="0"/>
        <v>2020</v>
      </c>
      <c r="G4" s="15">
        <f t="shared" si="0"/>
        <v>2021</v>
      </c>
      <c r="H4" s="15">
        <f t="shared" si="0"/>
        <v>2022</v>
      </c>
      <c r="I4" s="15">
        <f t="shared" si="0"/>
        <v>2023</v>
      </c>
      <c r="J4" s="15">
        <f t="shared" si="0"/>
        <v>2024</v>
      </c>
      <c r="K4" s="15">
        <f t="shared" si="0"/>
        <v>2025</v>
      </c>
      <c r="L4" s="15">
        <f>K4+1</f>
        <v>2026</v>
      </c>
      <c r="M4" s="17"/>
    </row>
    <row r="5" spans="1:13" x14ac:dyDescent="0.2">
      <c r="A5" s="21" t="s">
        <v>17</v>
      </c>
      <c r="B5" s="36"/>
      <c r="C5" s="37">
        <f>Investitionsanalyse!B23</f>
        <v>72500</v>
      </c>
      <c r="D5" s="37">
        <f>Investitionsanalyse!C23</f>
        <v>82915</v>
      </c>
      <c r="E5" s="37">
        <f>Investitionsanalyse!D23</f>
        <v>85402.45</v>
      </c>
      <c r="F5" s="37">
        <f>Investitionsanalyse!E23</f>
        <v>87964.523499999996</v>
      </c>
      <c r="G5" s="37">
        <f>Investitionsanalyse!F23</f>
        <v>88603.459205000006</v>
      </c>
      <c r="H5" s="37">
        <f>Investitionsanalyse!G23</f>
        <v>91261.562981150026</v>
      </c>
      <c r="I5" s="37">
        <f>Investitionsanalyse!H23</f>
        <v>93999.409870584524</v>
      </c>
      <c r="J5" s="37">
        <f>Investitionsanalyse!I23</f>
        <v>96819.392166702062</v>
      </c>
      <c r="K5" s="37">
        <f>Investitionsanalyse!J23</f>
        <v>99723.973931703134</v>
      </c>
      <c r="L5" s="37">
        <f>Investitionsanalyse!K23</f>
        <v>102715.69314965422</v>
      </c>
    </row>
    <row r="6" spans="1:13" x14ac:dyDescent="0.2">
      <c r="A6" s="41" t="s">
        <v>18</v>
      </c>
      <c r="B6" s="53">
        <f>-Investitionsanalyse!B6</f>
        <v>-380000</v>
      </c>
      <c r="C6" s="54">
        <f>B6+C5</f>
        <v>-307500</v>
      </c>
      <c r="D6" s="54">
        <f t="shared" ref="D6:L6" si="1">C6+D5</f>
        <v>-224585</v>
      </c>
      <c r="E6" s="54">
        <f t="shared" si="1"/>
        <v>-139182.54999999999</v>
      </c>
      <c r="F6" s="54">
        <f t="shared" si="1"/>
        <v>-51218.026499999993</v>
      </c>
      <c r="G6" s="54">
        <f t="shared" si="1"/>
        <v>37385.432705000014</v>
      </c>
      <c r="H6" s="54">
        <f t="shared" si="1"/>
        <v>128646.99568615004</v>
      </c>
      <c r="I6" s="54">
        <f t="shared" si="1"/>
        <v>222646.40555673456</v>
      </c>
      <c r="J6" s="54">
        <f t="shared" si="1"/>
        <v>319465.79772343661</v>
      </c>
      <c r="K6" s="54">
        <f t="shared" si="1"/>
        <v>419189.77165513975</v>
      </c>
      <c r="L6" s="54">
        <f t="shared" si="1"/>
        <v>521905.46480479394</v>
      </c>
    </row>
    <row r="7" spans="1:13" x14ac:dyDescent="0.2">
      <c r="D7" s="5"/>
      <c r="E7" s="5"/>
      <c r="F7" s="5"/>
      <c r="G7" s="5"/>
      <c r="H7" s="5"/>
      <c r="I7" s="5"/>
      <c r="J7" s="5"/>
      <c r="K7" s="5"/>
    </row>
    <row r="8" spans="1:13" s="17" customFormat="1" x14ac:dyDescent="0.2">
      <c r="A8" s="38" t="s">
        <v>20</v>
      </c>
      <c r="B8" s="6"/>
      <c r="C8" s="43" t="str">
        <f>IF(AND(C6&gt;0,B6&lt;0),C$4,"")</f>
        <v/>
      </c>
      <c r="D8" s="43" t="str">
        <f t="shared" ref="D8:L8" si="2">IF(AND(D6&gt;0,C6&lt;0),D$4,"")</f>
        <v/>
      </c>
      <c r="E8" s="43" t="str">
        <f t="shared" si="2"/>
        <v/>
      </c>
      <c r="F8" s="43" t="str">
        <f t="shared" si="2"/>
        <v/>
      </c>
      <c r="G8" s="43">
        <f t="shared" si="2"/>
        <v>2021</v>
      </c>
      <c r="H8" s="43" t="str">
        <f t="shared" si="2"/>
        <v/>
      </c>
      <c r="I8" s="43" t="str">
        <f t="shared" si="2"/>
        <v/>
      </c>
      <c r="J8" s="43" t="str">
        <f t="shared" si="2"/>
        <v/>
      </c>
      <c r="K8" s="43" t="str">
        <f t="shared" si="2"/>
        <v/>
      </c>
      <c r="L8" s="43" t="str">
        <f t="shared" si="2"/>
        <v/>
      </c>
    </row>
    <row r="9" spans="1:13" s="17" customFormat="1" x14ac:dyDescent="0.2">
      <c r="A9" s="38" t="s">
        <v>21</v>
      </c>
      <c r="B9" s="6"/>
      <c r="C9" s="44">
        <f>SUM(C8:L8)-B4</f>
        <v>5</v>
      </c>
      <c r="D9" s="55" t="s">
        <v>22</v>
      </c>
      <c r="E9" s="45"/>
      <c r="F9" s="45"/>
      <c r="G9" s="45"/>
      <c r="H9" s="45"/>
      <c r="I9" s="45"/>
      <c r="J9" s="45"/>
      <c r="K9" s="45"/>
      <c r="L9" s="45"/>
    </row>
    <row r="10" spans="1:13" x14ac:dyDescent="0.2">
      <c r="D10" s="5"/>
      <c r="E10" s="5"/>
      <c r="F10" s="5"/>
      <c r="G10" s="5"/>
      <c r="H10" s="5"/>
      <c r="I10" s="5"/>
      <c r="J10" s="5"/>
      <c r="K10" s="5"/>
    </row>
    <row r="11" spans="1:13" x14ac:dyDescent="0.2">
      <c r="D11" s="5"/>
      <c r="E11" s="5"/>
      <c r="F11" s="5"/>
      <c r="G11" s="5"/>
      <c r="H11" s="5"/>
      <c r="I11" s="5"/>
      <c r="J11" s="5"/>
      <c r="K11" s="5"/>
    </row>
    <row r="12" spans="1:13" x14ac:dyDescent="0.2">
      <c r="D12" s="5"/>
      <c r="E12" s="5"/>
      <c r="F12" s="5"/>
      <c r="G12" s="5"/>
      <c r="H12" s="5"/>
      <c r="I12" s="5"/>
      <c r="J12" s="5"/>
      <c r="K12" s="5"/>
    </row>
    <row r="13" spans="1:13" x14ac:dyDescent="0.2">
      <c r="D13" s="5"/>
      <c r="E13" s="5"/>
      <c r="F13" s="5"/>
      <c r="G13" s="5"/>
      <c r="H13" s="5"/>
      <c r="I13" s="5"/>
      <c r="J13" s="5"/>
      <c r="K13" s="5"/>
    </row>
    <row r="14" spans="1:13" x14ac:dyDescent="0.2">
      <c r="D14" s="5"/>
      <c r="E14" s="5"/>
      <c r="F14" s="5"/>
      <c r="G14" s="5"/>
      <c r="H14" s="5"/>
      <c r="I14" s="5"/>
      <c r="J14" s="5"/>
      <c r="K14" s="5"/>
    </row>
    <row r="15" spans="1:13" x14ac:dyDescent="0.2">
      <c r="D15" s="5"/>
      <c r="E15" s="5"/>
      <c r="F15" s="5"/>
      <c r="G15" s="5"/>
      <c r="H15" s="5"/>
      <c r="I15" s="5"/>
      <c r="J15" s="5"/>
      <c r="K15" s="5"/>
    </row>
    <row r="16" spans="1:13" x14ac:dyDescent="0.2">
      <c r="D16" s="5"/>
      <c r="E16" s="5"/>
      <c r="F16" s="5"/>
      <c r="G16" s="5"/>
      <c r="H16" s="5"/>
      <c r="I16" s="5"/>
      <c r="J16" s="5"/>
      <c r="K16" s="5"/>
    </row>
    <row r="17" spans="1:11" x14ac:dyDescent="0.2">
      <c r="D17" s="5"/>
      <c r="E17" s="5"/>
      <c r="F17" s="5"/>
      <c r="G17" s="5"/>
      <c r="H17" s="5"/>
      <c r="I17" s="5"/>
      <c r="J17" s="5"/>
      <c r="K17" s="5"/>
    </row>
    <row r="18" spans="1:11" x14ac:dyDescent="0.2">
      <c r="D18" s="5"/>
      <c r="E18" s="5"/>
      <c r="F18" s="5"/>
      <c r="G18" s="5"/>
      <c r="H18" s="5"/>
      <c r="I18" s="5"/>
      <c r="J18" s="5"/>
      <c r="K18" s="5"/>
    </row>
    <row r="19" spans="1:11" ht="15.75" customHeight="1" x14ac:dyDescent="0.2">
      <c r="D19" s="5"/>
      <c r="E19" s="5"/>
      <c r="F19" s="5"/>
      <c r="G19" s="5"/>
      <c r="H19" s="5"/>
      <c r="I19" s="5"/>
      <c r="J19" s="5"/>
      <c r="K19" s="5"/>
    </row>
    <row r="20" spans="1:11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1:11" x14ac:dyDescent="0.2">
      <c r="D21" s="5"/>
      <c r="E21" s="5"/>
      <c r="F21" s="5"/>
      <c r="G21" s="5"/>
      <c r="H21" s="5"/>
      <c r="I21" s="5"/>
      <c r="J21" s="5"/>
      <c r="K21" s="5"/>
    </row>
    <row r="22" spans="1:11" x14ac:dyDescent="0.2">
      <c r="D22" s="5"/>
      <c r="E22" s="5"/>
      <c r="F22" s="5"/>
      <c r="G22" s="5"/>
      <c r="H22" s="5"/>
      <c r="I22" s="5"/>
      <c r="J22" s="5"/>
      <c r="K22" s="5"/>
    </row>
    <row r="23" spans="1:11" x14ac:dyDescent="0.2">
      <c r="D23" s="5"/>
      <c r="E23" s="5"/>
      <c r="F23" s="5"/>
      <c r="G23" s="5"/>
      <c r="H23" s="5"/>
      <c r="I23" s="5"/>
      <c r="J23" s="5"/>
      <c r="K23" s="5"/>
    </row>
    <row r="24" spans="1:11" x14ac:dyDescent="0.2">
      <c r="D24" s="5"/>
      <c r="E24" s="5"/>
      <c r="F24" s="5"/>
      <c r="G24" s="5"/>
      <c r="H24" s="5"/>
      <c r="I24" s="5"/>
      <c r="J24" s="5"/>
      <c r="K24" s="5"/>
    </row>
    <row r="25" spans="1:11" x14ac:dyDescent="0.2">
      <c r="D25" s="5"/>
      <c r="E25" s="5"/>
      <c r="F25" s="5"/>
      <c r="G25" s="5"/>
      <c r="H25" s="5"/>
      <c r="I25" s="5"/>
      <c r="J25" s="5"/>
      <c r="K25" s="5"/>
    </row>
    <row r="26" spans="1:11" x14ac:dyDescent="0.2">
      <c r="D26" s="5"/>
      <c r="E26" s="5"/>
      <c r="F26" s="5"/>
      <c r="G26" s="5"/>
      <c r="H26" s="5"/>
      <c r="I26" s="5"/>
      <c r="J26" s="5"/>
      <c r="K26" s="5"/>
    </row>
    <row r="27" spans="1:11" x14ac:dyDescent="0.2">
      <c r="D27" s="5"/>
      <c r="E27" s="5"/>
      <c r="F27" s="5"/>
      <c r="G27" s="5"/>
      <c r="H27" s="5"/>
      <c r="I27" s="5"/>
      <c r="J27" s="5"/>
      <c r="K27" s="5"/>
    </row>
    <row r="28" spans="1:11" x14ac:dyDescent="0.2">
      <c r="D28" s="5"/>
      <c r="E28" s="5"/>
      <c r="F28" s="5"/>
      <c r="G28" s="5"/>
      <c r="H28" s="5"/>
      <c r="I28" s="5"/>
      <c r="J28" s="5"/>
      <c r="K28" s="5"/>
    </row>
    <row r="29" spans="1:11" x14ac:dyDescent="0.2">
      <c r="D29" s="5"/>
      <c r="E29" s="5"/>
      <c r="F29" s="5"/>
      <c r="G29" s="5"/>
      <c r="H29" s="5"/>
      <c r="I29" s="5"/>
      <c r="J29" s="5"/>
      <c r="K29" s="5"/>
    </row>
    <row r="30" spans="1:11" x14ac:dyDescent="0.2">
      <c r="D30" s="5"/>
      <c r="E30" s="5"/>
      <c r="F30" s="5"/>
      <c r="G30" s="5"/>
      <c r="H30" s="5"/>
      <c r="I30" s="5"/>
      <c r="J30" s="5"/>
      <c r="K30" s="5"/>
    </row>
    <row r="31" spans="1:11" x14ac:dyDescent="0.2">
      <c r="D31" s="5"/>
      <c r="E31" s="5"/>
      <c r="F31" s="5"/>
      <c r="G31" s="5"/>
      <c r="H31" s="5"/>
      <c r="I31" s="5"/>
      <c r="J31" s="5"/>
      <c r="K31" s="5"/>
    </row>
    <row r="32" spans="1:11" x14ac:dyDescent="0.2">
      <c r="D32" s="5"/>
      <c r="E32" s="5"/>
      <c r="F32" s="5"/>
      <c r="G32" s="5"/>
      <c r="H32" s="5"/>
      <c r="I32" s="5"/>
      <c r="J32" s="5"/>
      <c r="K32" s="5"/>
    </row>
    <row r="33" spans="1:11" x14ac:dyDescent="0.2">
      <c r="D33" s="5"/>
      <c r="E33" s="5"/>
      <c r="F33" s="5"/>
      <c r="G33" s="5"/>
      <c r="H33" s="5"/>
      <c r="I33" s="5"/>
      <c r="J33" s="5"/>
      <c r="K33" s="5"/>
    </row>
    <row r="34" spans="1:11" x14ac:dyDescent="0.2">
      <c r="D34" s="5"/>
      <c r="E34" s="5"/>
      <c r="F34" s="5"/>
      <c r="G34" s="5"/>
      <c r="H34" s="5"/>
      <c r="I34" s="5"/>
      <c r="J34" s="5"/>
      <c r="K34" s="5"/>
    </row>
    <row r="35" spans="1:11" x14ac:dyDescent="0.2">
      <c r="A35" s="33"/>
      <c r="B35" s="33"/>
      <c r="C35" s="33"/>
      <c r="D35" s="5"/>
      <c r="E35" s="5"/>
      <c r="F35" s="5"/>
      <c r="G35" s="5"/>
      <c r="H35" s="5"/>
      <c r="I35" s="5"/>
      <c r="J35" s="5"/>
      <c r="K35" s="5"/>
    </row>
    <row r="36" spans="1:11" x14ac:dyDescent="0.2">
      <c r="A36" s="33"/>
      <c r="B36" s="33"/>
      <c r="C36" s="33"/>
      <c r="D36" s="5"/>
      <c r="E36" s="5"/>
      <c r="F36" s="5"/>
      <c r="G36" s="5"/>
      <c r="H36" s="5"/>
      <c r="I36" s="5"/>
      <c r="J36" s="5"/>
      <c r="K36" s="5"/>
    </row>
    <row r="37" spans="1:11" x14ac:dyDescent="0.2">
      <c r="A37" s="33"/>
      <c r="B37" s="33"/>
      <c r="C37" s="33"/>
      <c r="D37" s="5"/>
      <c r="E37" s="5"/>
      <c r="F37" s="5"/>
      <c r="G37" s="5"/>
      <c r="H37" s="5"/>
      <c r="I37" s="5"/>
      <c r="J37" s="5"/>
      <c r="K37" s="5"/>
    </row>
    <row r="38" spans="1:11" x14ac:dyDescent="0.2">
      <c r="A38" s="33"/>
      <c r="B38" s="33"/>
      <c r="C38" s="33"/>
      <c r="D38" s="5"/>
      <c r="E38" s="5"/>
      <c r="F38" s="5"/>
      <c r="G38" s="5"/>
      <c r="H38" s="5"/>
      <c r="I38" s="5"/>
      <c r="J38" s="5"/>
      <c r="K38" s="5"/>
    </row>
    <row r="39" spans="1:11" x14ac:dyDescent="0.2">
      <c r="A39" s="33"/>
      <c r="B39" s="33"/>
      <c r="C39" s="33"/>
      <c r="D39" s="5"/>
      <c r="E39" s="5"/>
      <c r="F39" s="5"/>
      <c r="G39" s="5"/>
      <c r="H39" s="5"/>
      <c r="I39" s="5"/>
      <c r="J39" s="5"/>
      <c r="K39" s="5"/>
    </row>
    <row r="40" spans="1:11" x14ac:dyDescent="0.2">
      <c r="A40" s="20"/>
      <c r="B40" s="20"/>
      <c r="C40" s="20"/>
    </row>
    <row r="41" spans="1:11" x14ac:dyDescent="0.2">
      <c r="A41" s="20"/>
      <c r="B41" s="20"/>
      <c r="C41" s="20"/>
    </row>
  </sheetData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4"/>
  <sheetViews>
    <sheetView workbookViewId="0">
      <selection activeCell="J21" sqref="J21"/>
    </sheetView>
  </sheetViews>
  <sheetFormatPr baseColWidth="10" defaultColWidth="11.5703125" defaultRowHeight="15" x14ac:dyDescent="0.2"/>
  <cols>
    <col min="1" max="1" width="26" style="6" customWidth="1"/>
    <col min="2" max="11" width="12.28515625" style="6" customWidth="1"/>
    <col min="12" max="12" width="12" style="6" customWidth="1"/>
    <col min="13" max="16384" width="11.5703125" style="6"/>
  </cols>
  <sheetData>
    <row r="1" spans="1:256" s="4" customFormat="1" ht="15.75" x14ac:dyDescent="0.2">
      <c r="A1" s="1" t="s">
        <v>23</v>
      </c>
      <c r="B1" s="2"/>
      <c r="C1" s="3"/>
      <c r="D1" s="3"/>
      <c r="E1" s="3"/>
      <c r="F1" s="3"/>
      <c r="G1" s="3"/>
      <c r="H1" s="3"/>
      <c r="I1" s="3"/>
      <c r="J1" s="3"/>
      <c r="K1" s="3"/>
    </row>
    <row r="2" spans="1:256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256" x14ac:dyDescent="0.2">
      <c r="A3" s="7" t="s">
        <v>24</v>
      </c>
      <c r="B3" s="8"/>
      <c r="C3" s="5"/>
      <c r="D3" s="5"/>
      <c r="E3" s="5"/>
      <c r="F3" s="5"/>
      <c r="G3" s="5"/>
      <c r="H3" s="5"/>
      <c r="I3" s="5"/>
      <c r="J3" s="5"/>
      <c r="K3" s="5"/>
    </row>
    <row r="4" spans="1:256" x14ac:dyDescent="0.2">
      <c r="A4" s="9" t="s">
        <v>25</v>
      </c>
      <c r="B4" s="40">
        <v>0.03</v>
      </c>
      <c r="C4" s="5"/>
      <c r="D4" s="5"/>
      <c r="E4" s="5"/>
      <c r="F4" s="5"/>
      <c r="G4" s="5"/>
      <c r="H4" s="5"/>
      <c r="I4" s="5"/>
      <c r="J4" s="5"/>
      <c r="K4" s="5"/>
    </row>
    <row r="5" spans="1:256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</row>
    <row r="6" spans="1:256" x14ac:dyDescent="0.2">
      <c r="A6" s="14"/>
      <c r="B6" s="34">
        <v>0</v>
      </c>
      <c r="C6" s="46">
        <v>1</v>
      </c>
      <c r="D6" s="15">
        <v>2</v>
      </c>
      <c r="E6" s="15">
        <v>3</v>
      </c>
      <c r="F6" s="15">
        <v>4</v>
      </c>
      <c r="G6" s="15">
        <v>5</v>
      </c>
      <c r="H6" s="15">
        <v>6</v>
      </c>
      <c r="I6" s="15">
        <v>7</v>
      </c>
      <c r="J6" s="15">
        <v>8</v>
      </c>
      <c r="K6" s="15">
        <v>9</v>
      </c>
      <c r="L6" s="15">
        <v>10</v>
      </c>
    </row>
    <row r="7" spans="1:256" x14ac:dyDescent="0.2">
      <c r="A7" s="16"/>
      <c r="B7" s="34">
        <f>Investitionsanalyse!B5</f>
        <v>2016</v>
      </c>
      <c r="C7" s="46">
        <f t="shared" ref="C7:L7" si="0">B7+1</f>
        <v>2017</v>
      </c>
      <c r="D7" s="15">
        <f t="shared" si="0"/>
        <v>2018</v>
      </c>
      <c r="E7" s="15">
        <f t="shared" si="0"/>
        <v>2019</v>
      </c>
      <c r="F7" s="15">
        <f t="shared" si="0"/>
        <v>2020</v>
      </c>
      <c r="G7" s="15">
        <f t="shared" si="0"/>
        <v>2021</v>
      </c>
      <c r="H7" s="15">
        <f t="shared" si="0"/>
        <v>2022</v>
      </c>
      <c r="I7" s="15">
        <f t="shared" si="0"/>
        <v>2023</v>
      </c>
      <c r="J7" s="15">
        <f t="shared" si="0"/>
        <v>2024</v>
      </c>
      <c r="K7" s="15">
        <f t="shared" si="0"/>
        <v>2025</v>
      </c>
      <c r="L7" s="15">
        <f t="shared" si="0"/>
        <v>2026</v>
      </c>
      <c r="M7" s="17"/>
    </row>
    <row r="8" spans="1:256" x14ac:dyDescent="0.2">
      <c r="A8" s="21" t="s">
        <v>17</v>
      </c>
      <c r="B8" s="36"/>
      <c r="C8" s="47">
        <f>Investitionsanalyse!B23</f>
        <v>72500</v>
      </c>
      <c r="D8" s="30">
        <f>Investitionsanalyse!C23</f>
        <v>82915</v>
      </c>
      <c r="E8" s="30">
        <f>Investitionsanalyse!D23</f>
        <v>85402.45</v>
      </c>
      <c r="F8" s="30">
        <f>Investitionsanalyse!E23</f>
        <v>87964.523499999996</v>
      </c>
      <c r="G8" s="30">
        <f>Investitionsanalyse!F23</f>
        <v>88603.459205000006</v>
      </c>
      <c r="H8" s="30">
        <f>Investitionsanalyse!G23</f>
        <v>91261.562981150026</v>
      </c>
      <c r="I8" s="30">
        <f>Investitionsanalyse!H23</f>
        <v>93999.409870584524</v>
      </c>
      <c r="J8" s="30">
        <f>Investitionsanalyse!I23</f>
        <v>96819.392166702062</v>
      </c>
      <c r="K8" s="30">
        <f>Investitionsanalyse!J23</f>
        <v>99723.973931703134</v>
      </c>
      <c r="L8" s="30">
        <f>Investitionsanalyse!K23</f>
        <v>102715.69314965422</v>
      </c>
    </row>
    <row r="9" spans="1:256" x14ac:dyDescent="0.2">
      <c r="A9" s="21" t="s">
        <v>26</v>
      </c>
      <c r="B9" s="36"/>
      <c r="C9" s="47">
        <f>C8/(1+$B$4)^C6</f>
        <v>70388.349514563102</v>
      </c>
      <c r="D9" s="30">
        <f t="shared" ref="D9:L9" si="1">D8/(1+$B$4)^D6</f>
        <v>78155.33980582525</v>
      </c>
      <c r="E9" s="30">
        <f t="shared" si="1"/>
        <v>78155.339805825235</v>
      </c>
      <c r="F9" s="30">
        <f t="shared" si="1"/>
        <v>78155.33980582525</v>
      </c>
      <c r="G9" s="30">
        <f t="shared" si="1"/>
        <v>76430.12223705693</v>
      </c>
      <c r="H9" s="30">
        <f t="shared" si="1"/>
        <v>76430.122237056945</v>
      </c>
      <c r="I9" s="30">
        <f t="shared" si="1"/>
        <v>76430.12223705693</v>
      </c>
      <c r="J9" s="30">
        <f t="shared" si="1"/>
        <v>76430.122237056945</v>
      </c>
      <c r="K9" s="30">
        <f t="shared" si="1"/>
        <v>76430.122237056945</v>
      </c>
      <c r="L9" s="30">
        <f t="shared" si="1"/>
        <v>76430.122237056945</v>
      </c>
    </row>
    <row r="10" spans="1:256" x14ac:dyDescent="0.2">
      <c r="A10" s="48" t="s">
        <v>27</v>
      </c>
      <c r="B10" s="42">
        <f>-Investitionsanalyse!B6</f>
        <v>-380000</v>
      </c>
      <c r="C10" s="49">
        <f>B10+C9</f>
        <v>-309611.6504854369</v>
      </c>
      <c r="D10" s="50">
        <f t="shared" ref="D10:L10" si="2">C10+D9</f>
        <v>-231456.31067961163</v>
      </c>
      <c r="E10" s="50">
        <f t="shared" si="2"/>
        <v>-153300.9708737864</v>
      </c>
      <c r="F10" s="50">
        <f t="shared" si="2"/>
        <v>-75145.631067961149</v>
      </c>
      <c r="G10" s="50">
        <f t="shared" si="2"/>
        <v>1284.4911690957815</v>
      </c>
      <c r="H10" s="50">
        <f t="shared" si="2"/>
        <v>77714.613406152726</v>
      </c>
      <c r="I10" s="50">
        <f t="shared" si="2"/>
        <v>154144.73564320966</v>
      </c>
      <c r="J10" s="50">
        <f t="shared" si="2"/>
        <v>230574.85788026662</v>
      </c>
      <c r="K10" s="50">
        <f t="shared" si="2"/>
        <v>307004.98011732358</v>
      </c>
      <c r="L10" s="51">
        <f t="shared" si="2"/>
        <v>383435.10235438053</v>
      </c>
    </row>
    <row r="11" spans="1:256" x14ac:dyDescent="0.2">
      <c r="D11" s="5"/>
      <c r="E11" s="5"/>
      <c r="F11" s="5"/>
      <c r="G11" s="5"/>
      <c r="H11" s="5"/>
      <c r="I11" s="5"/>
      <c r="J11" s="5"/>
      <c r="K11" s="5"/>
    </row>
    <row r="12" spans="1:256" s="17" customFormat="1" x14ac:dyDescent="0.2">
      <c r="A12" s="38" t="s">
        <v>28</v>
      </c>
      <c r="B12" s="6"/>
      <c r="C12" s="52">
        <f>B10+NPV(B4,C8:L8)</f>
        <v>383435.10235438019</v>
      </c>
      <c r="D12" s="5"/>
      <c r="E12" s="5"/>
      <c r="F12" s="5"/>
      <c r="G12" s="5"/>
      <c r="H12" s="5"/>
      <c r="I12" s="5"/>
      <c r="J12" s="5"/>
      <c r="K12" s="5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  <c r="IR12" s="6"/>
      <c r="IS12" s="6"/>
      <c r="IT12" s="6"/>
      <c r="IU12" s="6"/>
      <c r="IV12" s="6"/>
    </row>
    <row r="13" spans="1:256" x14ac:dyDescent="0.2">
      <c r="D13" s="5"/>
      <c r="E13" s="5"/>
      <c r="F13" s="5"/>
      <c r="G13" s="5"/>
      <c r="H13" s="5"/>
      <c r="I13" s="5"/>
      <c r="J13" s="5"/>
      <c r="K13" s="5"/>
    </row>
    <row r="14" spans="1:256" x14ac:dyDescent="0.2">
      <c r="D14" s="5"/>
      <c r="E14" s="5"/>
      <c r="F14" s="5"/>
      <c r="G14" s="5"/>
      <c r="H14" s="5"/>
      <c r="I14" s="5"/>
      <c r="J14" s="5"/>
      <c r="K14" s="5"/>
    </row>
    <row r="15" spans="1:256" x14ac:dyDescent="0.2">
      <c r="D15" s="5"/>
      <c r="E15" s="5"/>
      <c r="F15" s="5"/>
      <c r="G15" s="5"/>
      <c r="H15" s="5"/>
      <c r="I15" s="5"/>
      <c r="J15" s="5"/>
      <c r="K15" s="5"/>
    </row>
    <row r="16" spans="1:256" x14ac:dyDescent="0.2">
      <c r="D16" s="5"/>
      <c r="E16" s="5"/>
      <c r="F16" s="5"/>
      <c r="G16" s="5"/>
      <c r="H16" s="5"/>
      <c r="I16" s="5"/>
      <c r="J16" s="5"/>
      <c r="K16" s="5"/>
    </row>
    <row r="17" spans="1:11" x14ac:dyDescent="0.2">
      <c r="D17" s="5"/>
      <c r="E17" s="5"/>
      <c r="F17" s="5"/>
      <c r="G17" s="5"/>
      <c r="H17" s="5"/>
      <c r="I17" s="5"/>
      <c r="J17" s="5"/>
      <c r="K17" s="5"/>
    </row>
    <row r="18" spans="1:11" x14ac:dyDescent="0.2">
      <c r="D18" s="5"/>
      <c r="E18" s="5"/>
      <c r="F18" s="5"/>
      <c r="G18" s="5"/>
      <c r="H18" s="5"/>
      <c r="I18" s="5"/>
      <c r="J18" s="5"/>
      <c r="K18" s="5"/>
    </row>
    <row r="19" spans="1:11" ht="15.75" customHeight="1" x14ac:dyDescent="0.2">
      <c r="D19" s="5"/>
      <c r="E19" s="5"/>
      <c r="F19" s="5"/>
      <c r="G19" s="5"/>
      <c r="H19" s="5"/>
      <c r="I19" s="5"/>
      <c r="J19" s="5"/>
      <c r="K19" s="5"/>
    </row>
    <row r="20" spans="1:11" x14ac:dyDescent="0.2">
      <c r="D20" s="5"/>
      <c r="E20" s="5"/>
      <c r="F20" s="5"/>
      <c r="G20" s="5"/>
      <c r="H20" s="5"/>
      <c r="I20" s="5"/>
      <c r="J20" s="5"/>
      <c r="K20" s="5"/>
    </row>
    <row r="21" spans="1:11" x14ac:dyDescent="0.2">
      <c r="D21" s="5"/>
      <c r="E21" s="5"/>
      <c r="F21" s="5"/>
      <c r="G21" s="5"/>
      <c r="H21" s="5"/>
      <c r="I21" s="5"/>
      <c r="J21" s="5"/>
      <c r="K21" s="5"/>
    </row>
    <row r="22" spans="1:11" x14ac:dyDescent="0.2">
      <c r="D22" s="5"/>
      <c r="E22" s="5"/>
      <c r="F22" s="5"/>
      <c r="G22" s="5"/>
      <c r="H22" s="5"/>
      <c r="I22" s="5"/>
      <c r="J22" s="5"/>
      <c r="K22" s="5"/>
    </row>
    <row r="23" spans="1:11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1" x14ac:dyDescent="0.2">
      <c r="D24" s="5"/>
      <c r="E24" s="5"/>
      <c r="F24" s="5"/>
      <c r="G24" s="5"/>
      <c r="H24" s="5"/>
      <c r="I24" s="5"/>
      <c r="J24" s="5"/>
      <c r="K24" s="5"/>
    </row>
    <row r="25" spans="1:11" x14ac:dyDescent="0.2">
      <c r="D25" s="5"/>
      <c r="E25" s="5"/>
      <c r="F25" s="5"/>
      <c r="G25" s="5"/>
      <c r="H25" s="5"/>
      <c r="I25" s="5"/>
      <c r="J25" s="5"/>
      <c r="K25" s="5"/>
    </row>
    <row r="26" spans="1:11" x14ac:dyDescent="0.2">
      <c r="D26" s="5"/>
      <c r="E26" s="5"/>
      <c r="F26" s="5"/>
      <c r="G26" s="5"/>
      <c r="H26" s="5"/>
      <c r="I26" s="5"/>
      <c r="J26" s="5"/>
      <c r="K26" s="5"/>
    </row>
    <row r="27" spans="1:11" x14ac:dyDescent="0.2">
      <c r="D27" s="5"/>
      <c r="E27" s="5"/>
      <c r="F27" s="5"/>
      <c r="G27" s="5"/>
      <c r="H27" s="5"/>
      <c r="I27" s="5"/>
      <c r="J27" s="5"/>
      <c r="K27" s="5"/>
    </row>
    <row r="28" spans="1:11" x14ac:dyDescent="0.2">
      <c r="D28" s="5"/>
      <c r="E28" s="5"/>
      <c r="F28" s="5"/>
      <c r="G28" s="5"/>
      <c r="H28" s="5"/>
      <c r="I28" s="5"/>
      <c r="J28" s="5"/>
      <c r="K28" s="5"/>
    </row>
    <row r="29" spans="1:11" x14ac:dyDescent="0.2">
      <c r="D29" s="5"/>
      <c r="E29" s="5"/>
      <c r="F29" s="5"/>
      <c r="G29" s="5"/>
      <c r="H29" s="5"/>
      <c r="I29" s="5"/>
      <c r="J29" s="5"/>
      <c r="K29" s="5"/>
    </row>
    <row r="30" spans="1:11" x14ac:dyDescent="0.2">
      <c r="D30" s="5"/>
      <c r="E30" s="5"/>
      <c r="F30" s="5"/>
      <c r="G30" s="5"/>
      <c r="H30" s="5"/>
      <c r="I30" s="5"/>
      <c r="J30" s="5"/>
      <c r="K30" s="5"/>
    </row>
    <row r="31" spans="1:11" x14ac:dyDescent="0.2">
      <c r="D31" s="5"/>
      <c r="E31" s="5"/>
      <c r="F31" s="5"/>
      <c r="G31" s="5"/>
      <c r="H31" s="5"/>
      <c r="I31" s="5"/>
      <c r="J31" s="5"/>
      <c r="K31" s="5"/>
    </row>
    <row r="32" spans="1:11" x14ac:dyDescent="0.2">
      <c r="D32" s="5"/>
      <c r="E32" s="5"/>
      <c r="F32" s="5"/>
      <c r="G32" s="5"/>
      <c r="H32" s="5"/>
      <c r="I32" s="5"/>
      <c r="J32" s="5"/>
      <c r="K32" s="5"/>
    </row>
    <row r="33" spans="1:11" x14ac:dyDescent="0.2">
      <c r="D33" s="5"/>
      <c r="E33" s="5"/>
      <c r="F33" s="5"/>
      <c r="G33" s="5"/>
      <c r="H33" s="5"/>
      <c r="I33" s="5"/>
      <c r="J33" s="5"/>
      <c r="K33" s="5"/>
    </row>
    <row r="34" spans="1:11" x14ac:dyDescent="0.2">
      <c r="D34" s="5"/>
      <c r="E34" s="5"/>
      <c r="F34" s="5"/>
      <c r="G34" s="5"/>
      <c r="H34" s="5"/>
      <c r="I34" s="5"/>
      <c r="J34" s="5"/>
      <c r="K34" s="5"/>
    </row>
    <row r="35" spans="1:11" x14ac:dyDescent="0.2">
      <c r="D35" s="5"/>
      <c r="E35" s="5"/>
      <c r="F35" s="5"/>
      <c r="G35" s="5"/>
      <c r="H35" s="5"/>
      <c r="I35" s="5"/>
      <c r="J35" s="5"/>
      <c r="K35" s="5"/>
    </row>
    <row r="36" spans="1:11" x14ac:dyDescent="0.2">
      <c r="D36" s="5"/>
      <c r="E36" s="5"/>
      <c r="F36" s="5"/>
      <c r="G36" s="5"/>
      <c r="H36" s="5"/>
      <c r="I36" s="5"/>
      <c r="J36" s="5"/>
      <c r="K36" s="5"/>
    </row>
    <row r="37" spans="1:11" x14ac:dyDescent="0.2">
      <c r="D37" s="5"/>
      <c r="E37" s="5"/>
      <c r="F37" s="5"/>
      <c r="G37" s="5"/>
      <c r="H37" s="5"/>
      <c r="I37" s="5"/>
      <c r="J37" s="5"/>
      <c r="K37" s="5"/>
    </row>
    <row r="38" spans="1:11" x14ac:dyDescent="0.2">
      <c r="A38" s="33"/>
      <c r="B38" s="33"/>
      <c r="C38" s="33"/>
      <c r="D38" s="5"/>
      <c r="E38" s="5"/>
      <c r="F38" s="5"/>
      <c r="G38" s="5"/>
      <c r="H38" s="5"/>
      <c r="I38" s="5"/>
      <c r="J38" s="5"/>
      <c r="K38" s="5"/>
    </row>
    <row r="39" spans="1:11" x14ac:dyDescent="0.2">
      <c r="A39" s="33"/>
      <c r="B39" s="33"/>
      <c r="C39" s="33"/>
      <c r="D39" s="5"/>
      <c r="E39" s="5"/>
      <c r="F39" s="5"/>
      <c r="G39" s="5"/>
      <c r="H39" s="5"/>
      <c r="I39" s="5"/>
      <c r="J39" s="5"/>
      <c r="K39" s="5"/>
    </row>
    <row r="40" spans="1:11" x14ac:dyDescent="0.2">
      <c r="A40" s="33"/>
      <c r="B40" s="33"/>
      <c r="C40" s="33"/>
      <c r="D40" s="5"/>
      <c r="E40" s="5"/>
      <c r="F40" s="5"/>
      <c r="G40" s="5"/>
      <c r="H40" s="5"/>
      <c r="I40" s="5"/>
      <c r="J40" s="5"/>
      <c r="K40" s="5"/>
    </row>
    <row r="41" spans="1:11" x14ac:dyDescent="0.2">
      <c r="A41" s="33"/>
      <c r="B41" s="33"/>
      <c r="C41" s="33"/>
      <c r="D41" s="5"/>
      <c r="E41" s="5"/>
      <c r="F41" s="5"/>
      <c r="G41" s="5"/>
      <c r="H41" s="5"/>
      <c r="I41" s="5"/>
      <c r="J41" s="5"/>
      <c r="K41" s="5"/>
    </row>
    <row r="42" spans="1:11" x14ac:dyDescent="0.2">
      <c r="A42" s="33"/>
      <c r="B42" s="33"/>
      <c r="C42" s="33"/>
      <c r="D42" s="5"/>
      <c r="E42" s="5"/>
      <c r="F42" s="5"/>
      <c r="G42" s="5"/>
      <c r="H42" s="5"/>
      <c r="I42" s="5"/>
      <c r="J42" s="5"/>
      <c r="K42" s="5"/>
    </row>
    <row r="43" spans="1:11" x14ac:dyDescent="0.2">
      <c r="A43" s="20"/>
      <c r="B43" s="20"/>
      <c r="C43" s="20"/>
    </row>
    <row r="44" spans="1:11" x14ac:dyDescent="0.2">
      <c r="A44" s="20"/>
      <c r="B44" s="20"/>
      <c r="C44" s="20"/>
    </row>
  </sheetData>
  <pageMargins left="0.78740157499999996" right="0.78740157499999996" top="0.984251969" bottom="0.984251969" header="0.4921259845" footer="0.4921259845"/>
  <pageSetup paperSize="9" orientation="portrait" horizontalDpi="4294967295" verticalDpi="4294967295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workbookViewId="0">
      <selection activeCell="H22" sqref="H22"/>
    </sheetView>
  </sheetViews>
  <sheetFormatPr baseColWidth="10" defaultColWidth="11.5703125" defaultRowHeight="15" x14ac:dyDescent="0.2"/>
  <cols>
    <col min="1" max="1" width="21.85546875" style="6" customWidth="1"/>
    <col min="2" max="11" width="12.28515625" style="6" customWidth="1"/>
    <col min="12" max="12" width="11.85546875" style="6" customWidth="1"/>
    <col min="13" max="16384" width="11.5703125" style="6"/>
  </cols>
  <sheetData>
    <row r="1" spans="1:13" s="4" customFormat="1" ht="15.75" x14ac:dyDescent="0.2">
      <c r="A1" s="1" t="s">
        <v>29</v>
      </c>
      <c r="B1" s="2"/>
      <c r="C1" s="3"/>
      <c r="D1" s="3"/>
      <c r="E1" s="3"/>
      <c r="F1" s="3"/>
      <c r="G1" s="3"/>
      <c r="H1" s="3"/>
      <c r="I1" s="3"/>
      <c r="J1" s="3"/>
      <c r="K1" s="3"/>
    </row>
    <row r="2" spans="1:13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x14ac:dyDescent="0.2">
      <c r="A3" s="7" t="s">
        <v>24</v>
      </c>
      <c r="B3" s="8"/>
      <c r="C3" s="5"/>
      <c r="D3" s="5"/>
      <c r="E3" s="5"/>
      <c r="F3" s="5"/>
      <c r="G3" s="5"/>
      <c r="H3" s="5"/>
      <c r="I3" s="5"/>
      <c r="J3" s="5"/>
      <c r="K3" s="5"/>
    </row>
    <row r="4" spans="1:13" x14ac:dyDescent="0.2">
      <c r="A4" s="9" t="s">
        <v>25</v>
      </c>
      <c r="B4" s="40">
        <v>0.03</v>
      </c>
      <c r="C4" s="5"/>
      <c r="D4" s="5"/>
      <c r="E4" s="5"/>
      <c r="F4" s="5"/>
      <c r="G4" s="5"/>
      <c r="H4" s="5"/>
      <c r="I4" s="5"/>
      <c r="J4" s="5"/>
      <c r="K4" s="5"/>
    </row>
    <row r="5" spans="1:13" x14ac:dyDescent="0.2">
      <c r="B5" s="13"/>
      <c r="C5" s="5"/>
      <c r="F5" s="5"/>
      <c r="G5" s="5"/>
      <c r="H5" s="5"/>
      <c r="I5" s="5"/>
      <c r="J5" s="5"/>
      <c r="K5" s="5"/>
    </row>
    <row r="6" spans="1:13" x14ac:dyDescent="0.2">
      <c r="A6" s="14"/>
      <c r="B6" s="34">
        <v>0</v>
      </c>
      <c r="C6" s="35">
        <v>1</v>
      </c>
      <c r="D6" s="15">
        <v>2</v>
      </c>
      <c r="E6" s="15">
        <v>3</v>
      </c>
      <c r="F6" s="15">
        <v>4</v>
      </c>
      <c r="G6" s="15">
        <v>5</v>
      </c>
      <c r="H6" s="15">
        <v>6</v>
      </c>
      <c r="I6" s="15">
        <v>7</v>
      </c>
      <c r="J6" s="15">
        <v>8</v>
      </c>
      <c r="K6" s="15">
        <v>9</v>
      </c>
      <c r="L6" s="15">
        <v>10</v>
      </c>
    </row>
    <row r="7" spans="1:13" x14ac:dyDescent="0.2">
      <c r="A7" s="16"/>
      <c r="B7" s="34">
        <f>Investitionsanalyse!B5</f>
        <v>2016</v>
      </c>
      <c r="C7" s="35">
        <f t="shared" ref="C7:L7" si="0">B7+1</f>
        <v>2017</v>
      </c>
      <c r="D7" s="15">
        <f t="shared" si="0"/>
        <v>2018</v>
      </c>
      <c r="E7" s="15">
        <f t="shared" si="0"/>
        <v>2019</v>
      </c>
      <c r="F7" s="15">
        <f t="shared" si="0"/>
        <v>2020</v>
      </c>
      <c r="G7" s="15">
        <f t="shared" si="0"/>
        <v>2021</v>
      </c>
      <c r="H7" s="15">
        <f t="shared" si="0"/>
        <v>2022</v>
      </c>
      <c r="I7" s="15">
        <f t="shared" si="0"/>
        <v>2023</v>
      </c>
      <c r="J7" s="15">
        <f t="shared" si="0"/>
        <v>2024</v>
      </c>
      <c r="K7" s="15">
        <f t="shared" si="0"/>
        <v>2025</v>
      </c>
      <c r="L7" s="15">
        <f t="shared" si="0"/>
        <v>2026</v>
      </c>
      <c r="M7" s="17"/>
    </row>
    <row r="8" spans="1:13" x14ac:dyDescent="0.2">
      <c r="A8" s="21" t="s">
        <v>17</v>
      </c>
      <c r="B8" s="36">
        <f>-Investitionsanalyse!B6</f>
        <v>-380000</v>
      </c>
      <c r="C8" s="37">
        <f>Investitionsanalyse!B23</f>
        <v>72500</v>
      </c>
      <c r="D8" s="37">
        <f>Investitionsanalyse!C23</f>
        <v>82915</v>
      </c>
      <c r="E8" s="37">
        <f>Investitionsanalyse!D23</f>
        <v>85402.45</v>
      </c>
      <c r="F8" s="37">
        <f>Investitionsanalyse!E23</f>
        <v>87964.523499999996</v>
      </c>
      <c r="G8" s="37">
        <f>Investitionsanalyse!F23</f>
        <v>88603.459205000006</v>
      </c>
      <c r="H8" s="37">
        <f>Investitionsanalyse!G23</f>
        <v>91261.562981150026</v>
      </c>
      <c r="I8" s="37">
        <f>Investitionsanalyse!H23</f>
        <v>93999.409870584524</v>
      </c>
      <c r="J8" s="37">
        <f>Investitionsanalyse!I23</f>
        <v>96819.392166702062</v>
      </c>
      <c r="K8" s="37">
        <f>Investitionsanalyse!J23</f>
        <v>99723.973931703134</v>
      </c>
      <c r="L8" s="37">
        <f>Investitionsanalyse!K23</f>
        <v>102715.69314965422</v>
      </c>
    </row>
    <row r="9" spans="1:13" x14ac:dyDescent="0.2">
      <c r="A9" s="41" t="s">
        <v>30</v>
      </c>
      <c r="B9" s="42"/>
      <c r="C9" s="32">
        <f>$B$8+NPV($B$4,$C8:C8)</f>
        <v>-309611.6504854369</v>
      </c>
      <c r="D9" s="32">
        <f>$B$8+NPV($B$4,$C8:D8)</f>
        <v>-231456.31067961166</v>
      </c>
      <c r="E9" s="32">
        <f>$B$8+NPV($B$4,$C8:E8)</f>
        <v>-153300.97087378643</v>
      </c>
      <c r="F9" s="32">
        <f>$B$8+NPV($B$4,$C8:F8)</f>
        <v>-75145.631067961163</v>
      </c>
      <c r="G9" s="32">
        <f>$B$8+NPV($B$4,$C8:G8)</f>
        <v>1284.4911690957379</v>
      </c>
      <c r="H9" s="32">
        <f>$B$8+NPV($B$4,$C8:H8)</f>
        <v>77714.613406152639</v>
      </c>
      <c r="I9" s="32">
        <f>$B$8+NPV($B$4,$C8:I8)</f>
        <v>154144.73564320954</v>
      </c>
      <c r="J9" s="32">
        <f>$B$8+NPV($B$4,$C8:J8)</f>
        <v>230574.85788026638</v>
      </c>
      <c r="K9" s="32">
        <f>$B$8+NPV($B$4,$C8:K8)</f>
        <v>307004.98011732334</v>
      </c>
      <c r="L9" s="32">
        <f>$B$8+NPV($B$4,$C8:L8)</f>
        <v>383435.10235438019</v>
      </c>
    </row>
    <row r="10" spans="1:13" x14ac:dyDescent="0.2">
      <c r="D10" s="5"/>
      <c r="E10" s="5"/>
      <c r="F10" s="5"/>
      <c r="G10" s="5"/>
      <c r="H10" s="5"/>
      <c r="I10" s="5"/>
      <c r="J10" s="5"/>
      <c r="K10" s="5"/>
    </row>
    <row r="11" spans="1:13" s="17" customFormat="1" x14ac:dyDescent="0.2">
      <c r="A11" s="38" t="s">
        <v>20</v>
      </c>
      <c r="B11" s="6"/>
      <c r="C11" s="43" t="str">
        <f>IF(AND(C9&gt;0,B9&lt;0),C$7,"")</f>
        <v/>
      </c>
      <c r="D11" s="43" t="str">
        <f t="shared" ref="D11:L11" si="1">IF(AND(D9&gt;0,C9&lt;0),D$7,"")</f>
        <v/>
      </c>
      <c r="E11" s="43" t="str">
        <f t="shared" si="1"/>
        <v/>
      </c>
      <c r="F11" s="43" t="str">
        <f t="shared" si="1"/>
        <v/>
      </c>
      <c r="G11" s="43">
        <f t="shared" si="1"/>
        <v>2021</v>
      </c>
      <c r="H11" s="43" t="str">
        <f t="shared" si="1"/>
        <v/>
      </c>
      <c r="I11" s="43" t="str">
        <f t="shared" si="1"/>
        <v/>
      </c>
      <c r="J11" s="43" t="str">
        <f t="shared" si="1"/>
        <v/>
      </c>
      <c r="K11" s="43" t="str">
        <f t="shared" si="1"/>
        <v/>
      </c>
      <c r="L11" s="43" t="str">
        <f t="shared" si="1"/>
        <v/>
      </c>
    </row>
    <row r="12" spans="1:13" s="17" customFormat="1" x14ac:dyDescent="0.2">
      <c r="A12" s="38" t="s">
        <v>21</v>
      </c>
      <c r="B12" s="6"/>
      <c r="C12" s="44">
        <f>SUM(C11:L11)-$B$7</f>
        <v>5</v>
      </c>
      <c r="D12" s="44" t="s">
        <v>22</v>
      </c>
      <c r="E12" s="45"/>
      <c r="F12" s="45"/>
      <c r="G12" s="45"/>
      <c r="H12" s="45"/>
      <c r="I12" s="45"/>
      <c r="J12" s="45"/>
      <c r="K12" s="45"/>
      <c r="L12" s="45"/>
    </row>
    <row r="13" spans="1:13" x14ac:dyDescent="0.2">
      <c r="D13" s="5"/>
      <c r="E13" s="5"/>
      <c r="F13" s="5"/>
      <c r="G13" s="5"/>
      <c r="H13" s="5"/>
      <c r="I13" s="5"/>
      <c r="J13" s="5"/>
      <c r="K13" s="5"/>
    </row>
    <row r="14" spans="1:13" x14ac:dyDescent="0.2">
      <c r="D14" s="5"/>
      <c r="E14" s="5"/>
      <c r="F14" s="5"/>
      <c r="G14" s="5"/>
      <c r="H14" s="5"/>
      <c r="I14" s="5"/>
      <c r="J14" s="5"/>
      <c r="K14" s="5"/>
    </row>
    <row r="15" spans="1:13" x14ac:dyDescent="0.2">
      <c r="D15" s="5"/>
      <c r="E15" s="5"/>
      <c r="F15" s="5"/>
      <c r="G15" s="5"/>
      <c r="H15" s="5"/>
      <c r="I15" s="5"/>
      <c r="J15" s="5"/>
      <c r="K15" s="5"/>
    </row>
    <row r="16" spans="1:13" x14ac:dyDescent="0.2">
      <c r="D16" s="5"/>
      <c r="E16" s="5"/>
      <c r="F16" s="5"/>
      <c r="G16" s="5"/>
      <c r="H16" s="5"/>
      <c r="I16" s="5"/>
      <c r="J16" s="5"/>
      <c r="K16" s="5"/>
    </row>
    <row r="17" spans="1:11" x14ac:dyDescent="0.2">
      <c r="D17" s="5"/>
      <c r="E17" s="5"/>
      <c r="F17" s="5"/>
      <c r="G17" s="5"/>
      <c r="H17" s="5"/>
      <c r="I17" s="5"/>
      <c r="J17" s="5"/>
      <c r="K17" s="5"/>
    </row>
    <row r="18" spans="1:11" x14ac:dyDescent="0.2">
      <c r="D18" s="5"/>
      <c r="E18" s="5"/>
      <c r="F18" s="5"/>
      <c r="G18" s="5"/>
      <c r="H18" s="5"/>
      <c r="I18" s="5"/>
      <c r="J18" s="5"/>
      <c r="K18" s="5"/>
    </row>
    <row r="19" spans="1:11" ht="15.75" customHeight="1" x14ac:dyDescent="0.2">
      <c r="D19" s="5"/>
      <c r="E19" s="5"/>
      <c r="F19" s="5"/>
      <c r="G19" s="5"/>
      <c r="H19" s="5"/>
      <c r="I19" s="5"/>
      <c r="J19" s="5"/>
      <c r="K19" s="5"/>
    </row>
    <row r="20" spans="1:11" x14ac:dyDescent="0.2">
      <c r="D20" s="5"/>
      <c r="E20" s="5"/>
      <c r="F20" s="5"/>
      <c r="G20" s="5"/>
      <c r="H20" s="5"/>
      <c r="I20" s="5"/>
      <c r="J20" s="5"/>
      <c r="K20" s="5"/>
    </row>
    <row r="21" spans="1:11" x14ac:dyDescent="0.2">
      <c r="D21" s="5"/>
      <c r="E21" s="5"/>
      <c r="F21" s="5"/>
      <c r="G21" s="5"/>
      <c r="H21" s="5"/>
      <c r="I21" s="5"/>
      <c r="J21" s="5"/>
      <c r="K21" s="5"/>
    </row>
    <row r="22" spans="1:11" x14ac:dyDescent="0.2">
      <c r="D22" s="5"/>
      <c r="E22" s="5"/>
      <c r="F22" s="5"/>
      <c r="G22" s="5"/>
      <c r="H22" s="5"/>
      <c r="I22" s="5"/>
      <c r="J22" s="5"/>
      <c r="K22" s="5"/>
    </row>
    <row r="23" spans="1:11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1" x14ac:dyDescent="0.2">
      <c r="D24" s="5"/>
      <c r="E24" s="5"/>
      <c r="F24" s="5"/>
      <c r="G24" s="5"/>
      <c r="H24" s="5"/>
      <c r="I24" s="5"/>
      <c r="J24" s="5"/>
      <c r="K24" s="5"/>
    </row>
    <row r="25" spans="1:11" x14ac:dyDescent="0.2">
      <c r="D25" s="5"/>
      <c r="E25" s="5"/>
      <c r="F25" s="5"/>
      <c r="G25" s="5"/>
      <c r="H25" s="5"/>
      <c r="I25" s="5"/>
      <c r="J25" s="5"/>
      <c r="K25" s="5"/>
    </row>
    <row r="26" spans="1:11" x14ac:dyDescent="0.2">
      <c r="D26" s="5"/>
      <c r="E26" s="5"/>
      <c r="F26" s="5"/>
      <c r="G26" s="5"/>
      <c r="H26" s="5"/>
      <c r="I26" s="5"/>
      <c r="J26" s="5"/>
      <c r="K26" s="5"/>
    </row>
    <row r="27" spans="1:11" x14ac:dyDescent="0.2">
      <c r="D27" s="5"/>
      <c r="E27" s="5"/>
      <c r="F27" s="5"/>
      <c r="G27" s="5"/>
      <c r="H27" s="5"/>
      <c r="I27" s="5"/>
      <c r="J27" s="5"/>
      <c r="K27" s="5"/>
    </row>
    <row r="28" spans="1:11" x14ac:dyDescent="0.2">
      <c r="D28" s="5"/>
      <c r="E28" s="5"/>
      <c r="F28" s="5"/>
      <c r="G28" s="5"/>
      <c r="H28" s="5"/>
      <c r="I28" s="5"/>
      <c r="J28" s="5"/>
      <c r="K28" s="5"/>
    </row>
    <row r="29" spans="1:11" x14ac:dyDescent="0.2">
      <c r="D29" s="5"/>
      <c r="E29" s="5"/>
      <c r="F29" s="5"/>
      <c r="G29" s="5"/>
      <c r="H29" s="5"/>
      <c r="I29" s="5"/>
      <c r="J29" s="5"/>
      <c r="K29" s="5"/>
    </row>
    <row r="30" spans="1:11" x14ac:dyDescent="0.2">
      <c r="D30" s="5"/>
      <c r="E30" s="5"/>
      <c r="F30" s="5"/>
      <c r="G30" s="5"/>
      <c r="H30" s="5"/>
      <c r="I30" s="5"/>
      <c r="J30" s="5"/>
      <c r="K30" s="5"/>
    </row>
    <row r="31" spans="1:11" x14ac:dyDescent="0.2">
      <c r="D31" s="5"/>
      <c r="E31" s="5"/>
      <c r="F31" s="5"/>
      <c r="G31" s="5"/>
      <c r="H31" s="5"/>
      <c r="I31" s="5"/>
      <c r="J31" s="5"/>
      <c r="K31" s="5"/>
    </row>
    <row r="32" spans="1:11" x14ac:dyDescent="0.2">
      <c r="D32" s="5"/>
      <c r="E32" s="5"/>
      <c r="F32" s="5"/>
      <c r="G32" s="5"/>
      <c r="H32" s="5"/>
      <c r="I32" s="5"/>
      <c r="J32" s="5"/>
      <c r="K32" s="5"/>
    </row>
    <row r="33" spans="1:11" x14ac:dyDescent="0.2">
      <c r="D33" s="5"/>
      <c r="E33" s="5"/>
      <c r="F33" s="5"/>
      <c r="G33" s="5"/>
      <c r="H33" s="5"/>
      <c r="I33" s="5"/>
      <c r="J33" s="5"/>
      <c r="K33" s="5"/>
    </row>
    <row r="34" spans="1:11" x14ac:dyDescent="0.2">
      <c r="D34" s="5"/>
      <c r="E34" s="5"/>
      <c r="F34" s="5"/>
      <c r="G34" s="5"/>
      <c r="H34" s="5"/>
      <c r="I34" s="5"/>
      <c r="J34" s="5"/>
      <c r="K34" s="5"/>
    </row>
    <row r="35" spans="1:11" x14ac:dyDescent="0.2">
      <c r="D35" s="5"/>
      <c r="E35" s="5"/>
      <c r="F35" s="5"/>
      <c r="G35" s="5"/>
      <c r="H35" s="5"/>
      <c r="I35" s="5"/>
      <c r="J35" s="5"/>
      <c r="K35" s="5"/>
    </row>
    <row r="36" spans="1:11" x14ac:dyDescent="0.2">
      <c r="D36" s="5"/>
      <c r="E36" s="5"/>
      <c r="F36" s="5"/>
      <c r="G36" s="5"/>
      <c r="H36" s="5"/>
      <c r="I36" s="5"/>
      <c r="J36" s="5"/>
      <c r="K36" s="5"/>
    </row>
    <row r="37" spans="1:11" x14ac:dyDescent="0.2">
      <c r="D37" s="5"/>
      <c r="E37" s="5"/>
      <c r="F37" s="5"/>
      <c r="G37" s="5"/>
      <c r="H37" s="5"/>
      <c r="I37" s="5"/>
      <c r="J37" s="5"/>
      <c r="K37" s="5"/>
    </row>
    <row r="38" spans="1:11" x14ac:dyDescent="0.2">
      <c r="A38" s="33"/>
      <c r="B38" s="33"/>
      <c r="C38" s="33"/>
      <c r="D38" s="5"/>
      <c r="E38" s="5"/>
      <c r="F38" s="5"/>
      <c r="G38" s="5"/>
      <c r="H38" s="5"/>
      <c r="I38" s="5"/>
      <c r="J38" s="5"/>
      <c r="K38" s="5"/>
    </row>
    <row r="39" spans="1:11" x14ac:dyDescent="0.2">
      <c r="A39" s="33"/>
      <c r="B39" s="33"/>
      <c r="C39" s="33"/>
      <c r="D39" s="5"/>
      <c r="E39" s="5"/>
      <c r="F39" s="5"/>
      <c r="G39" s="5"/>
      <c r="H39" s="5"/>
      <c r="I39" s="5"/>
      <c r="J39" s="5"/>
      <c r="K39" s="5"/>
    </row>
    <row r="40" spans="1:11" x14ac:dyDescent="0.2">
      <c r="A40" s="33"/>
      <c r="B40" s="33"/>
      <c r="C40" s="33"/>
      <c r="D40" s="5"/>
      <c r="E40" s="5"/>
      <c r="F40" s="5"/>
      <c r="G40" s="5"/>
      <c r="H40" s="5"/>
      <c r="I40" s="5"/>
      <c r="J40" s="5"/>
      <c r="K40" s="5"/>
    </row>
    <row r="41" spans="1:11" x14ac:dyDescent="0.2">
      <c r="A41" s="33"/>
      <c r="B41" s="33"/>
      <c r="C41" s="33"/>
      <c r="D41" s="5"/>
      <c r="E41" s="5"/>
      <c r="F41" s="5"/>
      <c r="G41" s="5"/>
      <c r="H41" s="5"/>
      <c r="I41" s="5"/>
      <c r="J41" s="5"/>
      <c r="K41" s="5"/>
    </row>
    <row r="42" spans="1:11" x14ac:dyDescent="0.2">
      <c r="A42" s="33"/>
      <c r="B42" s="33"/>
      <c r="C42" s="33"/>
      <c r="D42" s="5"/>
      <c r="E42" s="5"/>
      <c r="F42" s="5"/>
      <c r="G42" s="5"/>
      <c r="H42" s="5"/>
      <c r="I42" s="5"/>
      <c r="J42" s="5"/>
      <c r="K42" s="5"/>
    </row>
    <row r="43" spans="1:11" x14ac:dyDescent="0.2">
      <c r="A43" s="20"/>
      <c r="B43" s="20"/>
      <c r="C43" s="20"/>
    </row>
    <row r="44" spans="1:11" x14ac:dyDescent="0.2">
      <c r="A44" s="20"/>
      <c r="B44" s="20"/>
      <c r="C44" s="20"/>
    </row>
  </sheetData>
  <pageMargins left="0.78740157499999996" right="0.78740157499999996" top="0.984251969" bottom="0.984251969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0"/>
  <sheetViews>
    <sheetView workbookViewId="0">
      <selection activeCell="F15" sqref="F15"/>
    </sheetView>
  </sheetViews>
  <sheetFormatPr baseColWidth="10" defaultColWidth="11.5703125" defaultRowHeight="15" x14ac:dyDescent="0.2"/>
  <cols>
    <col min="1" max="1" width="15.42578125" style="6" customWidth="1"/>
    <col min="2" max="11" width="12.28515625" style="6" customWidth="1"/>
    <col min="12" max="16384" width="11.5703125" style="6"/>
  </cols>
  <sheetData>
    <row r="1" spans="1:256" s="4" customFormat="1" ht="15.75" x14ac:dyDescent="0.2">
      <c r="A1" s="1" t="s">
        <v>31</v>
      </c>
      <c r="B1" s="2"/>
      <c r="C1" s="3"/>
      <c r="D1" s="3"/>
      <c r="E1" s="3"/>
      <c r="F1" s="3"/>
      <c r="G1" s="3"/>
      <c r="H1" s="3"/>
      <c r="I1" s="3"/>
      <c r="J1" s="3"/>
      <c r="K1" s="3"/>
    </row>
    <row r="2" spans="1:256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256" x14ac:dyDescent="0.2">
      <c r="A3" s="14"/>
      <c r="B3" s="34">
        <v>0</v>
      </c>
      <c r="C3" s="35">
        <v>1</v>
      </c>
      <c r="D3" s="15">
        <v>2</v>
      </c>
      <c r="E3" s="15">
        <v>3</v>
      </c>
      <c r="F3" s="15">
        <v>4</v>
      </c>
      <c r="G3" s="15">
        <v>5</v>
      </c>
      <c r="H3" s="15">
        <v>6</v>
      </c>
      <c r="I3" s="15">
        <v>7</v>
      </c>
      <c r="J3" s="15">
        <v>8</v>
      </c>
      <c r="K3" s="15">
        <v>9</v>
      </c>
      <c r="L3" s="15">
        <v>10</v>
      </c>
    </row>
    <row r="4" spans="1:256" x14ac:dyDescent="0.2">
      <c r="A4" s="16"/>
      <c r="B4" s="34">
        <f>Investitionsanalyse!B5</f>
        <v>2016</v>
      </c>
      <c r="C4" s="35">
        <f t="shared" ref="C4:L4" si="0">B4+1</f>
        <v>2017</v>
      </c>
      <c r="D4" s="15">
        <f t="shared" si="0"/>
        <v>2018</v>
      </c>
      <c r="E4" s="15">
        <f t="shared" si="0"/>
        <v>2019</v>
      </c>
      <c r="F4" s="15">
        <f t="shared" si="0"/>
        <v>2020</v>
      </c>
      <c r="G4" s="15">
        <f t="shared" si="0"/>
        <v>2021</v>
      </c>
      <c r="H4" s="15">
        <f t="shared" si="0"/>
        <v>2022</v>
      </c>
      <c r="I4" s="15">
        <f t="shared" si="0"/>
        <v>2023</v>
      </c>
      <c r="J4" s="15">
        <f t="shared" si="0"/>
        <v>2024</v>
      </c>
      <c r="K4" s="15">
        <f t="shared" si="0"/>
        <v>2025</v>
      </c>
      <c r="L4" s="15">
        <f t="shared" si="0"/>
        <v>2026</v>
      </c>
      <c r="M4" s="17"/>
    </row>
    <row r="5" spans="1:256" ht="30" x14ac:dyDescent="0.2">
      <c r="A5" s="21" t="s">
        <v>32</v>
      </c>
      <c r="B5" s="36"/>
      <c r="C5" s="37"/>
      <c r="D5" s="37"/>
      <c r="E5" s="37"/>
      <c r="F5" s="37"/>
      <c r="G5" s="37"/>
      <c r="H5" s="37"/>
      <c r="I5" s="37"/>
      <c r="J5" s="37"/>
      <c r="K5" s="37"/>
      <c r="L5" s="37"/>
    </row>
    <row r="6" spans="1:256" x14ac:dyDescent="0.2">
      <c r="D6" s="5"/>
      <c r="E6" s="5"/>
      <c r="F6" s="5"/>
      <c r="G6" s="5"/>
      <c r="H6" s="5"/>
      <c r="I6" s="5"/>
      <c r="J6" s="5"/>
      <c r="K6" s="5"/>
    </row>
    <row r="7" spans="1:256" x14ac:dyDescent="0.2">
      <c r="D7" s="5"/>
      <c r="E7" s="5"/>
      <c r="F7" s="5"/>
      <c r="G7" s="5"/>
      <c r="H7" s="5"/>
      <c r="I7" s="5"/>
      <c r="J7" s="5"/>
      <c r="K7" s="5"/>
    </row>
    <row r="8" spans="1:256" s="17" customFormat="1" x14ac:dyDescent="0.2">
      <c r="A8" s="38" t="s">
        <v>33</v>
      </c>
      <c r="B8" s="6"/>
      <c r="C8" s="39"/>
      <c r="D8" s="5"/>
      <c r="E8" s="5"/>
      <c r="F8" s="5"/>
      <c r="G8" s="5"/>
      <c r="H8" s="5"/>
      <c r="I8" s="5"/>
      <c r="J8" s="5"/>
      <c r="K8" s="5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  <c r="IS8" s="6"/>
      <c r="IT8" s="6"/>
      <c r="IU8" s="6"/>
      <c r="IV8" s="6"/>
    </row>
    <row r="9" spans="1:256" x14ac:dyDescent="0.2">
      <c r="D9" s="5"/>
      <c r="E9" s="5"/>
      <c r="F9" s="5"/>
      <c r="G9" s="5"/>
      <c r="H9" s="5"/>
      <c r="I9" s="5"/>
      <c r="J9" s="5"/>
      <c r="K9" s="5"/>
    </row>
    <row r="10" spans="1:256" x14ac:dyDescent="0.2">
      <c r="D10" s="5"/>
      <c r="E10" s="5"/>
      <c r="F10" s="5"/>
      <c r="G10" s="5"/>
      <c r="H10" s="5"/>
      <c r="I10" s="5"/>
      <c r="J10" s="5"/>
      <c r="K10" s="5"/>
    </row>
    <row r="11" spans="1:256" x14ac:dyDescent="0.2">
      <c r="D11" s="5"/>
      <c r="E11" s="5"/>
      <c r="F11" s="5"/>
      <c r="G11" s="5"/>
      <c r="H11" s="5"/>
      <c r="I11" s="5"/>
      <c r="J11" s="5"/>
      <c r="K11" s="5"/>
    </row>
    <row r="12" spans="1:256" x14ac:dyDescent="0.2">
      <c r="D12" s="5"/>
      <c r="E12" s="5"/>
      <c r="F12" s="5"/>
      <c r="G12" s="5"/>
      <c r="H12" s="5"/>
      <c r="I12" s="5"/>
      <c r="J12" s="5"/>
      <c r="K12" s="5"/>
    </row>
    <row r="13" spans="1:256" x14ac:dyDescent="0.2">
      <c r="D13" s="5"/>
      <c r="E13" s="5"/>
      <c r="F13" s="5"/>
      <c r="G13" s="5"/>
      <c r="H13" s="5"/>
      <c r="I13" s="5"/>
      <c r="J13" s="5"/>
      <c r="K13" s="5"/>
    </row>
    <row r="14" spans="1:256" x14ac:dyDescent="0.2">
      <c r="D14" s="5"/>
      <c r="E14" s="5"/>
      <c r="F14" s="5"/>
      <c r="G14" s="5"/>
      <c r="H14" s="5"/>
      <c r="I14" s="5"/>
      <c r="J14" s="5"/>
      <c r="K14" s="5"/>
    </row>
    <row r="15" spans="1:256" x14ac:dyDescent="0.2">
      <c r="D15" s="5"/>
      <c r="E15" s="5"/>
      <c r="F15" s="5"/>
      <c r="G15" s="5"/>
      <c r="H15" s="5"/>
      <c r="I15" s="5"/>
      <c r="J15" s="5"/>
      <c r="K15" s="5"/>
    </row>
    <row r="16" spans="1:256" x14ac:dyDescent="0.2">
      <c r="D16" s="5"/>
      <c r="E16" s="5"/>
      <c r="F16" s="5"/>
      <c r="G16" s="5"/>
      <c r="H16" s="5"/>
      <c r="I16" s="5"/>
      <c r="J16" s="5"/>
      <c r="K16" s="5"/>
    </row>
    <row r="17" spans="1:11" x14ac:dyDescent="0.2">
      <c r="D17" s="5"/>
      <c r="E17" s="5"/>
      <c r="F17" s="5"/>
      <c r="G17" s="5"/>
      <c r="H17" s="5"/>
      <c r="I17" s="5"/>
      <c r="J17" s="5"/>
      <c r="K17" s="5"/>
    </row>
    <row r="18" spans="1:11" x14ac:dyDescent="0.2">
      <c r="D18" s="5"/>
      <c r="E18" s="5"/>
      <c r="F18" s="5"/>
      <c r="G18" s="5"/>
      <c r="H18" s="5"/>
      <c r="I18" s="5"/>
      <c r="J18" s="5"/>
      <c r="K18" s="5"/>
    </row>
    <row r="19" spans="1:11" ht="15.75" customHeight="1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1" x14ac:dyDescent="0.2">
      <c r="D20" s="5"/>
      <c r="E20" s="5"/>
      <c r="F20" s="5"/>
      <c r="G20" s="5"/>
      <c r="H20" s="5"/>
      <c r="I20" s="5"/>
      <c r="J20" s="5"/>
      <c r="K20" s="5"/>
    </row>
    <row r="21" spans="1:11" x14ac:dyDescent="0.2">
      <c r="D21" s="5"/>
      <c r="E21" s="5"/>
      <c r="F21" s="5"/>
      <c r="G21" s="5"/>
      <c r="H21" s="5"/>
      <c r="I21" s="5"/>
      <c r="J21" s="5"/>
      <c r="K21" s="5"/>
    </row>
    <row r="22" spans="1:11" x14ac:dyDescent="0.2">
      <c r="D22" s="5"/>
      <c r="E22" s="5"/>
      <c r="F22" s="5"/>
      <c r="G22" s="5"/>
      <c r="H22" s="5"/>
      <c r="I22" s="5"/>
      <c r="J22" s="5"/>
      <c r="K22" s="5"/>
    </row>
    <row r="23" spans="1:11" x14ac:dyDescent="0.2">
      <c r="D23" s="5"/>
      <c r="E23" s="5"/>
      <c r="F23" s="5"/>
      <c r="G23" s="5"/>
      <c r="H23" s="5"/>
      <c r="I23" s="5"/>
      <c r="J23" s="5"/>
      <c r="K23" s="5"/>
    </row>
    <row r="24" spans="1:11" x14ac:dyDescent="0.2">
      <c r="D24" s="5"/>
      <c r="E24" s="5"/>
      <c r="F24" s="5"/>
      <c r="G24" s="5"/>
      <c r="H24" s="5"/>
      <c r="I24" s="5"/>
      <c r="J24" s="5"/>
      <c r="K24" s="5"/>
    </row>
    <row r="25" spans="1:11" x14ac:dyDescent="0.2">
      <c r="D25" s="5"/>
      <c r="E25" s="5"/>
      <c r="F25" s="5"/>
      <c r="G25" s="5"/>
      <c r="H25" s="5"/>
      <c r="I25" s="5"/>
      <c r="J25" s="5"/>
      <c r="K25" s="5"/>
    </row>
    <row r="26" spans="1:11" x14ac:dyDescent="0.2">
      <c r="D26" s="5"/>
      <c r="E26" s="5"/>
      <c r="F26" s="5"/>
      <c r="G26" s="5"/>
      <c r="H26" s="5"/>
      <c r="I26" s="5"/>
      <c r="J26" s="5"/>
      <c r="K26" s="5"/>
    </row>
    <row r="27" spans="1:11" x14ac:dyDescent="0.2">
      <c r="D27" s="5"/>
      <c r="E27" s="5"/>
      <c r="F27" s="5"/>
      <c r="G27" s="5"/>
      <c r="H27" s="5"/>
      <c r="I27" s="5"/>
      <c r="J27" s="5"/>
      <c r="K27" s="5"/>
    </row>
    <row r="28" spans="1:11" x14ac:dyDescent="0.2">
      <c r="D28" s="5"/>
      <c r="E28" s="5"/>
      <c r="F28" s="5"/>
      <c r="G28" s="5"/>
      <c r="H28" s="5"/>
      <c r="I28" s="5"/>
      <c r="J28" s="5"/>
      <c r="K28" s="5"/>
    </row>
    <row r="29" spans="1:11" x14ac:dyDescent="0.2">
      <c r="D29" s="5"/>
      <c r="E29" s="5"/>
      <c r="F29" s="5"/>
      <c r="G29" s="5"/>
      <c r="H29" s="5"/>
      <c r="I29" s="5"/>
      <c r="J29" s="5"/>
      <c r="K29" s="5"/>
    </row>
    <row r="30" spans="1:11" x14ac:dyDescent="0.2">
      <c r="D30" s="5"/>
      <c r="E30" s="5"/>
      <c r="F30" s="5"/>
      <c r="G30" s="5"/>
      <c r="H30" s="5"/>
      <c r="I30" s="5"/>
      <c r="J30" s="5"/>
      <c r="K30" s="5"/>
    </row>
    <row r="31" spans="1:11" x14ac:dyDescent="0.2">
      <c r="D31" s="5"/>
      <c r="E31" s="5"/>
      <c r="F31" s="5"/>
      <c r="G31" s="5"/>
      <c r="H31" s="5"/>
      <c r="I31" s="5"/>
      <c r="J31" s="5"/>
      <c r="K31" s="5"/>
    </row>
    <row r="32" spans="1:11" x14ac:dyDescent="0.2">
      <c r="D32" s="5"/>
      <c r="E32" s="5"/>
      <c r="F32" s="5"/>
      <c r="G32" s="5"/>
      <c r="H32" s="5"/>
      <c r="I32" s="5"/>
      <c r="J32" s="5"/>
      <c r="K32" s="5"/>
    </row>
    <row r="33" spans="1:11" x14ac:dyDescent="0.2">
      <c r="D33" s="5"/>
      <c r="E33" s="5"/>
      <c r="F33" s="5"/>
      <c r="G33" s="5"/>
      <c r="H33" s="5"/>
      <c r="I33" s="5"/>
      <c r="J33" s="5"/>
      <c r="K33" s="5"/>
    </row>
    <row r="34" spans="1:11" x14ac:dyDescent="0.2">
      <c r="A34" s="33"/>
      <c r="B34" s="33"/>
      <c r="C34" s="33"/>
      <c r="D34" s="5"/>
      <c r="E34" s="5"/>
      <c r="F34" s="5"/>
      <c r="G34" s="5"/>
      <c r="H34" s="5"/>
      <c r="I34" s="5"/>
      <c r="J34" s="5"/>
      <c r="K34" s="5"/>
    </row>
    <row r="35" spans="1:11" x14ac:dyDescent="0.2">
      <c r="A35" s="33"/>
      <c r="B35" s="33"/>
      <c r="C35" s="33"/>
      <c r="D35" s="5"/>
      <c r="E35" s="5"/>
      <c r="F35" s="5"/>
      <c r="G35" s="5"/>
      <c r="H35" s="5"/>
      <c r="I35" s="5"/>
      <c r="J35" s="5"/>
      <c r="K35" s="5"/>
    </row>
    <row r="36" spans="1:11" x14ac:dyDescent="0.2">
      <c r="A36" s="33"/>
      <c r="B36" s="33"/>
      <c r="C36" s="33"/>
      <c r="D36" s="5"/>
      <c r="E36" s="5"/>
      <c r="F36" s="5"/>
      <c r="G36" s="5"/>
      <c r="H36" s="5"/>
      <c r="I36" s="5"/>
      <c r="J36" s="5"/>
      <c r="K36" s="5"/>
    </row>
    <row r="37" spans="1:11" x14ac:dyDescent="0.2">
      <c r="A37" s="33"/>
      <c r="B37" s="33"/>
      <c r="C37" s="33"/>
      <c r="D37" s="5"/>
      <c r="E37" s="5"/>
      <c r="F37" s="5"/>
      <c r="G37" s="5"/>
      <c r="H37" s="5"/>
      <c r="I37" s="5"/>
      <c r="J37" s="5"/>
      <c r="K37" s="5"/>
    </row>
    <row r="38" spans="1:11" x14ac:dyDescent="0.2">
      <c r="A38" s="33"/>
      <c r="B38" s="33"/>
      <c r="C38" s="33"/>
      <c r="D38" s="5"/>
      <c r="E38" s="5"/>
      <c r="F38" s="5"/>
      <c r="G38" s="5"/>
      <c r="H38" s="5"/>
      <c r="I38" s="5"/>
      <c r="J38" s="5"/>
      <c r="K38" s="5"/>
    </row>
    <row r="39" spans="1:11" x14ac:dyDescent="0.2">
      <c r="A39" s="20"/>
      <c r="B39" s="20"/>
      <c r="C39" s="20"/>
    </row>
    <row r="40" spans="1:11" x14ac:dyDescent="0.2">
      <c r="A40" s="20"/>
      <c r="B40" s="20"/>
      <c r="C40" s="20"/>
    </row>
  </sheetData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Investitionsanalyse</vt:lpstr>
      <vt:lpstr>stat_Amortisation</vt:lpstr>
      <vt:lpstr>Kapitalwert</vt:lpstr>
      <vt:lpstr>dyn_Amortisation</vt:lpstr>
      <vt:lpstr>Interner_Zinsfuß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Sephan Barner</dc:creator>
  <cp:lastModifiedBy>Sabine Spieß</cp:lastModifiedBy>
  <dcterms:created xsi:type="dcterms:W3CDTF">2012-01-11T08:13:41Z</dcterms:created>
  <dcterms:modified xsi:type="dcterms:W3CDTF">2016-09-13T07:03:59Z</dcterms:modified>
</cp:coreProperties>
</file>